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5" yWindow="-15" windowWidth="9600" windowHeight="11760" tabRatio="909"/>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印刷シート(領収書)" sheetId="22" r:id="rId10"/>
    <sheet name="(例)印刷シート(領収書)" sheetId="23" r:id="rId11"/>
    <sheet name="データシート" sheetId="3" r:id="rId12"/>
    <sheet name="(例）データシート" sheetId="19" r:id="rId13"/>
  </sheets>
  <definedNames>
    <definedName name="_xlnm.Print_Area" localSheetId="8">'（例）印刷シート（負担金等）'!$A$1:$S$46</definedName>
    <definedName name="_xlnm.Print_Area" localSheetId="10">'(例)印刷シート(領収書)'!$A$1:$Y$100</definedName>
    <definedName name="_xlnm.Print_Area" localSheetId="6">'（例）印刷シートA'!$A$1:$S$45</definedName>
    <definedName name="_xlnm.Print_Area" localSheetId="2">'（例）記入シート'!$A$1:$L$75</definedName>
    <definedName name="_xlnm.Print_Area" localSheetId="7">'印刷シート（負担金等）'!$A$1:$S$46</definedName>
    <definedName name="_xlnm.Print_Area" localSheetId="9">'印刷シート(領収書)'!$A$1:$Y$100</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記入シート!$A$1:$L$76</definedName>
    <definedName name="_xlnm.Print_Area" localSheetId="0">説明!$A$1:$N$56</definedName>
  </definedNames>
  <calcPr calcId="145621" concurrentManualCount="2"/>
  <extLst>
    <ext xmlns:mx="http://schemas.microsoft.com/office/mac/excel/2008/main" uri="{7523E5D3-25F3-A5E0-1632-64F254C22452}">
      <mx:ArchID Flags="2"/>
    </ext>
  </extLst>
</workbook>
</file>

<file path=xl/calcChain.xml><?xml version="1.0" encoding="utf-8"?>
<calcChain xmlns="http://schemas.openxmlformats.org/spreadsheetml/2006/main">
  <c r="B28" i="21" l="1"/>
  <c r="A1" i="19" l="1"/>
  <c r="A1" i="3"/>
  <c r="A77" i="23"/>
  <c r="A52" i="23"/>
  <c r="A27" i="23"/>
  <c r="A2" i="23"/>
  <c r="A77" i="22"/>
  <c r="A52" i="22"/>
  <c r="A27" i="22"/>
  <c r="A2" i="22"/>
  <c r="B1" i="20"/>
  <c r="B1" i="10"/>
  <c r="B1" i="18"/>
  <c r="B1" i="15"/>
  <c r="B1" i="13"/>
  <c r="B1" i="9"/>
  <c r="A2" i="17"/>
  <c r="A2" i="1"/>
  <c r="B2" i="21"/>
  <c r="L25" i="18"/>
  <c r="G32" i="21"/>
  <c r="AS3" i="3" l="1"/>
  <c r="BG3" i="3" l="1"/>
  <c r="BF3" i="3"/>
  <c r="BE3" i="3"/>
  <c r="BD3" i="3"/>
  <c r="BC3" i="3"/>
  <c r="BB3" i="3"/>
  <c r="BA3" i="3"/>
  <c r="AZ3" i="3"/>
  <c r="AY3" i="3"/>
  <c r="AX3" i="3"/>
  <c r="H10" i="10" s="1"/>
  <c r="AS5" i="3"/>
  <c r="AS4" i="3"/>
  <c r="AB3" i="3"/>
  <c r="AA3" i="3"/>
  <c r="Z3" i="3"/>
  <c r="Y3" i="3"/>
  <c r="X3" i="3"/>
  <c r="W3" i="3"/>
  <c r="V3" i="3"/>
  <c r="U3" i="3"/>
  <c r="T3" i="3"/>
  <c r="S3" i="3"/>
  <c r="R3" i="3"/>
  <c r="Q3" i="3"/>
  <c r="P3" i="3"/>
  <c r="O3" i="3"/>
  <c r="N3" i="3"/>
  <c r="M3" i="3"/>
  <c r="L3" i="3"/>
  <c r="K3" i="3"/>
  <c r="J3" i="3"/>
  <c r="I3" i="3"/>
  <c r="H3" i="3"/>
  <c r="G3" i="3"/>
  <c r="B3" i="3" l="1"/>
  <c r="E3" i="3"/>
  <c r="F3" i="3"/>
  <c r="D3" i="3"/>
  <c r="R82" i="23"/>
  <c r="R57" i="23"/>
  <c r="R32" i="23"/>
  <c r="R7" i="23"/>
  <c r="R82" i="22"/>
  <c r="R57" i="22"/>
  <c r="R32" i="22"/>
  <c r="R7" i="22"/>
  <c r="N27" i="20"/>
  <c r="N27" i="10"/>
  <c r="L25" i="15" l="1"/>
  <c r="L25" i="13"/>
  <c r="L25" i="9"/>
  <c r="H11" i="20" l="1"/>
  <c r="N11" i="20" s="1"/>
  <c r="B83" i="23" l="1"/>
  <c r="B58" i="23"/>
  <c r="J66" i="23"/>
  <c r="N66" i="23" s="1"/>
  <c r="J41" i="23"/>
  <c r="N41" i="23" s="1"/>
  <c r="B33" i="23"/>
  <c r="K16" i="23"/>
  <c r="F18" i="23" s="1"/>
  <c r="B8" i="23"/>
  <c r="H11" i="10"/>
  <c r="K91" i="22" s="1"/>
  <c r="F93" i="22" s="1"/>
  <c r="L3" i="10"/>
  <c r="H8" i="10"/>
  <c r="K16" i="22" s="1"/>
  <c r="F18" i="22" s="1"/>
  <c r="R16" i="1"/>
  <c r="S16" i="1"/>
  <c r="T16" i="1"/>
  <c r="J66" i="22"/>
  <c r="N66" i="22" s="1"/>
  <c r="C3" i="19"/>
  <c r="C3" i="18" s="1"/>
  <c r="C3" i="20"/>
  <c r="AW4" i="3"/>
  <c r="C19" i="13"/>
  <c r="D19" i="13" s="1"/>
  <c r="AW3" i="3"/>
  <c r="C19" i="9" s="1"/>
  <c r="D19" i="9" s="1"/>
  <c r="AW5" i="3"/>
  <c r="C19" i="15" s="1"/>
  <c r="D19" i="15" s="1"/>
  <c r="G14" i="10"/>
  <c r="M14" i="10"/>
  <c r="M13" i="10"/>
  <c r="G13" i="10"/>
  <c r="BD3" i="19"/>
  <c r="G13" i="20"/>
  <c r="AT3" i="19"/>
  <c r="M16" i="18"/>
  <c r="BB3" i="19"/>
  <c r="C22" i="18"/>
  <c r="C3" i="3"/>
  <c r="C3" i="9" s="1"/>
  <c r="AW3" i="19"/>
  <c r="C19" i="18"/>
  <c r="D19" i="18"/>
  <c r="N21" i="17"/>
  <c r="N21" i="1"/>
  <c r="BC3" i="19"/>
  <c r="F18" i="20"/>
  <c r="F23" i="9"/>
  <c r="AT3" i="3"/>
  <c r="M16" i="9" s="1"/>
  <c r="R16" i="17"/>
  <c r="S16" i="17"/>
  <c r="T16" i="17"/>
  <c r="E16" i="17"/>
  <c r="H9" i="20"/>
  <c r="H8" i="20"/>
  <c r="F23" i="13"/>
  <c r="F23" i="15"/>
  <c r="F23" i="18"/>
  <c r="AR5" i="19"/>
  <c r="AR3" i="19"/>
  <c r="C16" i="18"/>
  <c r="AW5" i="19"/>
  <c r="AV5" i="19"/>
  <c r="AU5" i="19"/>
  <c r="AT5" i="19"/>
  <c r="AS5" i="19"/>
  <c r="AL5" i="19"/>
  <c r="AK5" i="19"/>
  <c r="AJ5" i="19"/>
  <c r="AI5" i="19"/>
  <c r="AH5" i="19"/>
  <c r="AG5" i="19"/>
  <c r="AF5" i="19"/>
  <c r="AE5" i="19"/>
  <c r="AD5" i="19"/>
  <c r="AC5" i="19"/>
  <c r="AB5" i="19"/>
  <c r="AA5" i="19"/>
  <c r="Z5" i="19"/>
  <c r="Y5" i="19"/>
  <c r="X5" i="19"/>
  <c r="W5" i="19"/>
  <c r="V5" i="19"/>
  <c r="U5" i="19"/>
  <c r="T5" i="19"/>
  <c r="AW4" i="19"/>
  <c r="AV4" i="19"/>
  <c r="AU4" i="19"/>
  <c r="AT4" i="19"/>
  <c r="AS4" i="19"/>
  <c r="AI4" i="19"/>
  <c r="AH4" i="19"/>
  <c r="AG4" i="19"/>
  <c r="AF4" i="19"/>
  <c r="AE4" i="19"/>
  <c r="AD4" i="19"/>
  <c r="AC4" i="19"/>
  <c r="AB4" i="19"/>
  <c r="AA4" i="19"/>
  <c r="Z4" i="19"/>
  <c r="Y4" i="19"/>
  <c r="X4" i="19"/>
  <c r="W4" i="19"/>
  <c r="V4" i="19"/>
  <c r="U4" i="19"/>
  <c r="T4" i="19"/>
  <c r="S5" i="19"/>
  <c r="S4" i="19"/>
  <c r="R5" i="19"/>
  <c r="R4" i="19"/>
  <c r="Q5" i="19"/>
  <c r="Q4" i="19"/>
  <c r="P5" i="19"/>
  <c r="P4" i="19"/>
  <c r="O5" i="19"/>
  <c r="O4" i="19"/>
  <c r="N5" i="19"/>
  <c r="N4" i="19"/>
  <c r="M5" i="19"/>
  <c r="M4" i="19"/>
  <c r="L5" i="19"/>
  <c r="L4" i="19"/>
  <c r="K5" i="19"/>
  <c r="K4" i="19"/>
  <c r="J5" i="19"/>
  <c r="J4" i="19"/>
  <c r="I5" i="19"/>
  <c r="I4" i="19"/>
  <c r="H5" i="19"/>
  <c r="H4" i="19"/>
  <c r="G5" i="19"/>
  <c r="E5" i="19"/>
  <c r="G4" i="19"/>
  <c r="E4" i="19"/>
  <c r="D4" i="19"/>
  <c r="C5" i="19"/>
  <c r="C4" i="19"/>
  <c r="B5" i="19"/>
  <c r="B4" i="19"/>
  <c r="BG3" i="19"/>
  <c r="BF3" i="19"/>
  <c r="BE3" i="19"/>
  <c r="C17" i="20"/>
  <c r="BA3" i="19"/>
  <c r="D16" i="20"/>
  <c r="AZ3" i="19"/>
  <c r="N18" i="20"/>
  <c r="AY3" i="19"/>
  <c r="N16" i="20"/>
  <c r="AX3" i="19"/>
  <c r="H10" i="20"/>
  <c r="AV3" i="19"/>
  <c r="C18" i="18"/>
  <c r="AU3" i="19"/>
  <c r="D18" i="18"/>
  <c r="AS3" i="19"/>
  <c r="I16" i="18"/>
  <c r="AO3" i="19"/>
  <c r="AN3" i="19"/>
  <c r="M15" i="18"/>
  <c r="AM3" i="19"/>
  <c r="J15" i="18" s="1"/>
  <c r="AL3" i="19"/>
  <c r="L15" i="18" s="1"/>
  <c r="AK3" i="19"/>
  <c r="I15" i="18"/>
  <c r="AJ3" i="19"/>
  <c r="F15" i="18"/>
  <c r="AI3" i="19"/>
  <c r="H15" i="18"/>
  <c r="AH3" i="19"/>
  <c r="E15" i="18"/>
  <c r="AG3" i="19"/>
  <c r="C15" i="18"/>
  <c r="AF3" i="19"/>
  <c r="D15" i="18"/>
  <c r="AE3" i="19"/>
  <c r="S14" i="18"/>
  <c r="AD3" i="19"/>
  <c r="N14" i="18"/>
  <c r="AC3" i="19"/>
  <c r="P14" i="18"/>
  <c r="AB3" i="19"/>
  <c r="M14" i="18"/>
  <c r="AA3" i="19"/>
  <c r="J14" i="18"/>
  <c r="Z3" i="19"/>
  <c r="L14" i="18"/>
  <c r="Y3" i="19"/>
  <c r="I14" i="18"/>
  <c r="X3" i="19"/>
  <c r="F14" i="18"/>
  <c r="W3" i="19"/>
  <c r="H14" i="18"/>
  <c r="V3" i="19"/>
  <c r="E14" i="18"/>
  <c r="U3" i="19"/>
  <c r="C14" i="18"/>
  <c r="T3" i="19"/>
  <c r="D14" i="18"/>
  <c r="S3" i="19"/>
  <c r="J12" i="18"/>
  <c r="R3" i="19"/>
  <c r="C12" i="18"/>
  <c r="Q3" i="19"/>
  <c r="C13" i="18"/>
  <c r="P3" i="19"/>
  <c r="J10" i="18"/>
  <c r="O3" i="19"/>
  <c r="C10" i="18"/>
  <c r="N3" i="19"/>
  <c r="C11" i="18"/>
  <c r="M3" i="19"/>
  <c r="C9" i="18"/>
  <c r="L3" i="19"/>
  <c r="C7" i="18"/>
  <c r="K3" i="19"/>
  <c r="C8" i="18"/>
  <c r="J3" i="19"/>
  <c r="N6" i="18"/>
  <c r="I3" i="19"/>
  <c r="L6" i="18"/>
  <c r="H3" i="19"/>
  <c r="J6" i="18"/>
  <c r="G3" i="19"/>
  <c r="H6" i="18"/>
  <c r="E3" i="19"/>
  <c r="C5" i="20"/>
  <c r="D3" i="19"/>
  <c r="C6" i="20"/>
  <c r="B3" i="19"/>
  <c r="L3" i="20" s="1"/>
  <c r="D5" i="19"/>
  <c r="C5" i="18"/>
  <c r="C6" i="18"/>
  <c r="D21" i="18"/>
  <c r="N21" i="18"/>
  <c r="N23" i="18"/>
  <c r="AQ5" i="19"/>
  <c r="AP5" i="19"/>
  <c r="AO5" i="19"/>
  <c r="AN5" i="19"/>
  <c r="AM5" i="19"/>
  <c r="F5" i="19"/>
  <c r="AR4" i="19"/>
  <c r="AQ4" i="19"/>
  <c r="AP4" i="19"/>
  <c r="AO4" i="19"/>
  <c r="AN4" i="19"/>
  <c r="AM4" i="19"/>
  <c r="AL4" i="19"/>
  <c r="AK4" i="19"/>
  <c r="AJ4" i="19"/>
  <c r="F4" i="19"/>
  <c r="AQ3" i="19"/>
  <c r="AP3" i="19"/>
  <c r="N15" i="18" s="1"/>
  <c r="N63" i="17"/>
  <c r="S62" i="17"/>
  <c r="T62" i="17"/>
  <c r="U62" i="17"/>
  <c r="V62" i="17"/>
  <c r="W62" i="17"/>
  <c r="X62" i="17"/>
  <c r="Y62" i="17"/>
  <c r="Z62" i="17"/>
  <c r="AA62" i="17"/>
  <c r="AB62" i="17"/>
  <c r="AC62" i="17"/>
  <c r="AD62" i="17"/>
  <c r="AE62" i="17"/>
  <c r="AF62" i="17"/>
  <c r="AG62" i="17"/>
  <c r="AH62" i="17"/>
  <c r="AI62" i="17"/>
  <c r="AJ62" i="17"/>
  <c r="AK62" i="17"/>
  <c r="AL62" i="17"/>
  <c r="AM62" i="17"/>
  <c r="N62" i="17"/>
  <c r="N61" i="17"/>
  <c r="N60" i="17"/>
  <c r="N59" i="17"/>
  <c r="N58" i="17"/>
  <c r="P57" i="17"/>
  <c r="O57" i="17"/>
  <c r="N57" i="17"/>
  <c r="P56" i="17"/>
  <c r="O56" i="17"/>
  <c r="N56" i="17"/>
  <c r="P55" i="17"/>
  <c r="O55" i="17"/>
  <c r="N55" i="17"/>
  <c r="P54" i="17"/>
  <c r="O54" i="17"/>
  <c r="N54" i="17"/>
  <c r="P53" i="17"/>
  <c r="O53" i="17"/>
  <c r="N53" i="17"/>
  <c r="P52" i="17"/>
  <c r="O52" i="17"/>
  <c r="N52" i="17"/>
  <c r="P51" i="17"/>
  <c r="O51" i="17"/>
  <c r="N51" i="17"/>
  <c r="P50" i="17"/>
  <c r="O50" i="17"/>
  <c r="N50" i="17"/>
  <c r="P49" i="17"/>
  <c r="O49" i="17"/>
  <c r="N49" i="17"/>
  <c r="P48" i="17"/>
  <c r="O48" i="17"/>
  <c r="N48" i="17"/>
  <c r="N47" i="17"/>
  <c r="N46" i="17"/>
  <c r="N45" i="17"/>
  <c r="N44" i="17"/>
  <c r="N43" i="17"/>
  <c r="N42" i="17"/>
  <c r="N41" i="17"/>
  <c r="N40" i="17"/>
  <c r="N39" i="17"/>
  <c r="N38" i="17"/>
  <c r="N37" i="17"/>
  <c r="N36" i="17"/>
  <c r="N35" i="17"/>
  <c r="N34" i="17"/>
  <c r="N33" i="17"/>
  <c r="P32" i="17"/>
  <c r="O32" i="17"/>
  <c r="N32" i="17"/>
  <c r="P31" i="17"/>
  <c r="P63" i="17"/>
  <c r="O31" i="17"/>
  <c r="O63" i="17"/>
  <c r="N31" i="17"/>
  <c r="R30" i="17"/>
  <c r="P30" i="17"/>
  <c r="O30" i="17"/>
  <c r="N30" i="17"/>
  <c r="N26" i="17"/>
  <c r="N25" i="17"/>
  <c r="N24" i="17"/>
  <c r="N23" i="17"/>
  <c r="N22" i="17"/>
  <c r="N20" i="17"/>
  <c r="N19" i="17"/>
  <c r="N18" i="17"/>
  <c r="N17" i="17"/>
  <c r="N16" i="17"/>
  <c r="N15" i="17"/>
  <c r="P14" i="17"/>
  <c r="N14" i="17"/>
  <c r="N13" i="17"/>
  <c r="N12" i="17"/>
  <c r="P12" i="17"/>
  <c r="AT5" i="3"/>
  <c r="M16" i="15"/>
  <c r="AT4" i="3"/>
  <c r="M16" i="13"/>
  <c r="N59" i="1"/>
  <c r="N61" i="1"/>
  <c r="N60" i="1"/>
  <c r="N58" i="1"/>
  <c r="N41" i="1"/>
  <c r="AU3" i="3"/>
  <c r="D18" i="9" s="1"/>
  <c r="AU5" i="3"/>
  <c r="D18" i="15"/>
  <c r="AU4" i="3"/>
  <c r="D18" i="13"/>
  <c r="AV5" i="3"/>
  <c r="C18" i="15"/>
  <c r="AV4" i="3"/>
  <c r="C18" i="13"/>
  <c r="AV3" i="3"/>
  <c r="I16" i="15"/>
  <c r="I16" i="13"/>
  <c r="AR5" i="3"/>
  <c r="C16" i="15" s="1"/>
  <c r="AR4" i="3"/>
  <c r="C16" i="13" s="1"/>
  <c r="AR3" i="3"/>
  <c r="C16" i="9" s="1"/>
  <c r="AQ5" i="3"/>
  <c r="S15" i="15"/>
  <c r="AP5" i="3"/>
  <c r="N15" i="15"/>
  <c r="AO5" i="3"/>
  <c r="P15" i="15" s="1"/>
  <c r="AN5" i="3"/>
  <c r="M15" i="15" s="1"/>
  <c r="AM5" i="3"/>
  <c r="J15" i="15" s="1"/>
  <c r="AL5" i="3"/>
  <c r="L15" i="15" s="1"/>
  <c r="AK5" i="3"/>
  <c r="I15" i="15" s="1"/>
  <c r="AJ5" i="3"/>
  <c r="F15" i="15" s="1"/>
  <c r="AI5" i="3"/>
  <c r="H15" i="15" s="1"/>
  <c r="AH5" i="3"/>
  <c r="E15" i="15" s="1"/>
  <c r="AG5" i="3"/>
  <c r="C15" i="15" s="1"/>
  <c r="AF5" i="3"/>
  <c r="D15" i="15" s="1"/>
  <c r="AE5" i="3"/>
  <c r="S14" i="15"/>
  <c r="AD5" i="3"/>
  <c r="N14" i="15"/>
  <c r="AC5" i="3"/>
  <c r="P14" i="15" s="1"/>
  <c r="AB5" i="3"/>
  <c r="M14" i="15" s="1"/>
  <c r="AA5" i="3"/>
  <c r="J14" i="15" s="1"/>
  <c r="Z5" i="3"/>
  <c r="L14" i="15" s="1"/>
  <c r="Y5" i="3"/>
  <c r="I14" i="15"/>
  <c r="X5" i="3"/>
  <c r="F14" i="15"/>
  <c r="W5" i="3"/>
  <c r="H14" i="15" s="1"/>
  <c r="V5" i="3"/>
  <c r="E14" i="15" s="1"/>
  <c r="U5" i="3"/>
  <c r="C14" i="15" s="1"/>
  <c r="T5" i="3"/>
  <c r="D14" i="15" s="1"/>
  <c r="S5" i="3"/>
  <c r="J12" i="15"/>
  <c r="R5" i="3"/>
  <c r="C12" i="15"/>
  <c r="Q5" i="3"/>
  <c r="C13" i="15"/>
  <c r="P5" i="3"/>
  <c r="J10" i="15"/>
  <c r="O5" i="3"/>
  <c r="C10" i="15"/>
  <c r="N5" i="3"/>
  <c r="C11" i="15"/>
  <c r="M5" i="3"/>
  <c r="C9" i="15"/>
  <c r="L5" i="3"/>
  <c r="C7" i="15"/>
  <c r="K5" i="3"/>
  <c r="C8" i="15"/>
  <c r="J5" i="3"/>
  <c r="N6" i="15"/>
  <c r="I5" i="3"/>
  <c r="L6" i="15"/>
  <c r="H5" i="3"/>
  <c r="J6" i="15"/>
  <c r="G5" i="3"/>
  <c r="E5" i="3"/>
  <c r="C5" i="15" s="1"/>
  <c r="C5" i="3"/>
  <c r="C3" i="15" s="1"/>
  <c r="AQ4" i="3"/>
  <c r="S15" i="13" s="1"/>
  <c r="AP4" i="3"/>
  <c r="N15" i="13" s="1"/>
  <c r="AO4" i="3"/>
  <c r="P15" i="13" s="1"/>
  <c r="AN4" i="3"/>
  <c r="M15" i="13" s="1"/>
  <c r="AM4" i="3"/>
  <c r="J15" i="13" s="1"/>
  <c r="AL4" i="3"/>
  <c r="L15" i="13" s="1"/>
  <c r="AK4" i="3"/>
  <c r="I15" i="13" s="1"/>
  <c r="AJ4" i="3"/>
  <c r="F15" i="13" s="1"/>
  <c r="AI4" i="3"/>
  <c r="H15" i="13" s="1"/>
  <c r="AH4" i="3"/>
  <c r="E15" i="13" s="1"/>
  <c r="AG4" i="3"/>
  <c r="C15" i="13" s="1"/>
  <c r="AF4" i="3"/>
  <c r="D15" i="13" s="1"/>
  <c r="AE4" i="3"/>
  <c r="S14" i="13" s="1"/>
  <c r="AD4" i="3"/>
  <c r="N14" i="13" s="1"/>
  <c r="AC4" i="3"/>
  <c r="P14" i="13" s="1"/>
  <c r="AB4" i="3"/>
  <c r="M14" i="13" s="1"/>
  <c r="AA4" i="3"/>
  <c r="J14" i="13" s="1"/>
  <c r="Z4" i="3"/>
  <c r="L14" i="13" s="1"/>
  <c r="Y4" i="3"/>
  <c r="I14" i="13" s="1"/>
  <c r="X4" i="3"/>
  <c r="F14" i="13" s="1"/>
  <c r="W4" i="3"/>
  <c r="H14" i="13" s="1"/>
  <c r="V4" i="3"/>
  <c r="E14" i="13" s="1"/>
  <c r="U4" i="3"/>
  <c r="C14" i="13" s="1"/>
  <c r="T4" i="3"/>
  <c r="D14" i="13" s="1"/>
  <c r="S4" i="3"/>
  <c r="J12" i="13" s="1"/>
  <c r="R4" i="3"/>
  <c r="C12" i="13" s="1"/>
  <c r="Q4" i="3"/>
  <c r="C13" i="13" s="1"/>
  <c r="P4" i="3"/>
  <c r="J10" i="13" s="1"/>
  <c r="O4" i="3"/>
  <c r="C10" i="13" s="1"/>
  <c r="N4" i="3"/>
  <c r="C11" i="13" s="1"/>
  <c r="M4" i="3"/>
  <c r="C9" i="13" s="1"/>
  <c r="L4" i="3"/>
  <c r="C7" i="13" s="1"/>
  <c r="K4" i="3"/>
  <c r="C8" i="13" s="1"/>
  <c r="J4" i="3"/>
  <c r="N6" i="13" s="1"/>
  <c r="I4" i="3"/>
  <c r="L6" i="13" s="1"/>
  <c r="H4" i="3"/>
  <c r="J6" i="13" s="1"/>
  <c r="G4" i="3"/>
  <c r="E4" i="3" s="1"/>
  <c r="C5" i="13" s="1"/>
  <c r="C4" i="3"/>
  <c r="C3" i="13" s="1"/>
  <c r="C22" i="15"/>
  <c r="D21" i="15"/>
  <c r="N23" i="15"/>
  <c r="N21" i="15"/>
  <c r="AQ3" i="3"/>
  <c r="S15" i="18" s="1"/>
  <c r="AP3" i="3"/>
  <c r="AO3" i="3"/>
  <c r="P15" i="18" s="1"/>
  <c r="AN3" i="3"/>
  <c r="M15" i="9" s="1"/>
  <c r="AM3" i="3"/>
  <c r="AL3" i="3"/>
  <c r="L15" i="9" s="1"/>
  <c r="AK3" i="3"/>
  <c r="AJ3" i="3"/>
  <c r="F15" i="9" s="1"/>
  <c r="AI3" i="3"/>
  <c r="AH3" i="3"/>
  <c r="AG3" i="3"/>
  <c r="AF3" i="3"/>
  <c r="D15" i="9" s="1"/>
  <c r="AE3" i="3"/>
  <c r="AD3" i="3"/>
  <c r="N14" i="9" s="1"/>
  <c r="AC3" i="3"/>
  <c r="P14" i="9" s="1"/>
  <c r="C5" i="10"/>
  <c r="C6" i="10"/>
  <c r="B83" i="22" s="1"/>
  <c r="N63" i="1"/>
  <c r="S62" i="1"/>
  <c r="T62" i="1" s="1"/>
  <c r="U62" i="1" s="1"/>
  <c r="V62" i="1" s="1"/>
  <c r="W62" i="1" s="1"/>
  <c r="X62" i="1" s="1"/>
  <c r="Y62" i="1" s="1"/>
  <c r="Z62" i="1" s="1"/>
  <c r="AA62" i="1" s="1"/>
  <c r="AB62" i="1" s="1"/>
  <c r="AC62" i="1" s="1"/>
  <c r="AD62" i="1" s="1"/>
  <c r="AE62" i="1" s="1"/>
  <c r="AF62" i="1" s="1"/>
  <c r="AG62" i="1" s="1"/>
  <c r="AH62" i="1" s="1"/>
  <c r="AI62" i="1" s="1"/>
  <c r="AJ62" i="1" s="1"/>
  <c r="AK62" i="1" s="1"/>
  <c r="AL62" i="1" s="1"/>
  <c r="AM62" i="1" s="1"/>
  <c r="N62" i="1"/>
  <c r="P57" i="1"/>
  <c r="O57" i="1"/>
  <c r="N57" i="1"/>
  <c r="P56" i="1"/>
  <c r="O56" i="1"/>
  <c r="N56" i="1"/>
  <c r="P55" i="1"/>
  <c r="O55" i="1"/>
  <c r="N55" i="1"/>
  <c r="P54" i="1"/>
  <c r="O54" i="1"/>
  <c r="N54" i="1"/>
  <c r="P53" i="1"/>
  <c r="O53" i="1"/>
  <c r="N53" i="1"/>
  <c r="P52" i="1"/>
  <c r="O52" i="1"/>
  <c r="N52" i="1"/>
  <c r="P51" i="1"/>
  <c r="O51" i="1"/>
  <c r="N51" i="1"/>
  <c r="P50" i="1"/>
  <c r="O50" i="1"/>
  <c r="N50" i="1"/>
  <c r="P49" i="1"/>
  <c r="O49" i="1"/>
  <c r="N49" i="1"/>
  <c r="P48" i="1"/>
  <c r="O48" i="1"/>
  <c r="N48" i="1"/>
  <c r="N47" i="1"/>
  <c r="N46" i="1"/>
  <c r="N45" i="1"/>
  <c r="N44" i="1"/>
  <c r="N43" i="1"/>
  <c r="N42" i="1"/>
  <c r="N40" i="1"/>
  <c r="N39" i="1"/>
  <c r="N38" i="1"/>
  <c r="N37" i="1"/>
  <c r="N36" i="1"/>
  <c r="N35" i="1"/>
  <c r="N34" i="1"/>
  <c r="N33" i="1"/>
  <c r="P32" i="1"/>
  <c r="O32" i="1"/>
  <c r="N32" i="1"/>
  <c r="P31" i="1"/>
  <c r="P58" i="1"/>
  <c r="O31" i="1"/>
  <c r="O59" i="1" s="1"/>
  <c r="N31" i="1"/>
  <c r="N30" i="1" s="1"/>
  <c r="N26" i="1"/>
  <c r="N25" i="1"/>
  <c r="N24" i="1"/>
  <c r="N23" i="1"/>
  <c r="N22" i="1"/>
  <c r="N20" i="1"/>
  <c r="N19" i="1"/>
  <c r="N18" i="1"/>
  <c r="N17" i="1"/>
  <c r="N15" i="1"/>
  <c r="N14" i="1"/>
  <c r="N13" i="1"/>
  <c r="N12" i="1"/>
  <c r="P33" i="1"/>
  <c r="P41" i="1"/>
  <c r="P38" i="1"/>
  <c r="P44" i="1"/>
  <c r="O43" i="1"/>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58" i="17"/>
  <c r="P58" i="17"/>
  <c r="O59" i="17"/>
  <c r="P59" i="17"/>
  <c r="O60" i="17"/>
  <c r="P60" i="17"/>
  <c r="O61" i="17"/>
  <c r="P61" i="17"/>
  <c r="O62" i="17"/>
  <c r="P62" i="17"/>
  <c r="N16" i="10"/>
  <c r="H6" i="13"/>
  <c r="D21" i="13"/>
  <c r="N21" i="13"/>
  <c r="C22" i="13"/>
  <c r="N23" i="13"/>
  <c r="H6" i="15"/>
  <c r="O41" i="1"/>
  <c r="O35" i="1"/>
  <c r="D4" i="3"/>
  <c r="C6" i="13" s="1"/>
  <c r="O33" i="1"/>
  <c r="F4" i="3"/>
  <c r="O40" i="1"/>
  <c r="P46" i="1"/>
  <c r="P36" i="1"/>
  <c r="P45" i="1"/>
  <c r="P37" i="1"/>
  <c r="P60" i="1"/>
  <c r="P59" i="1"/>
  <c r="O63" i="1"/>
  <c r="R30" i="1"/>
  <c r="O45" i="1"/>
  <c r="P40" i="1"/>
  <c r="P34" i="1"/>
  <c r="P43" i="1"/>
  <c r="P35" i="1"/>
  <c r="O42" i="1"/>
  <c r="O62" i="1"/>
  <c r="P63" i="1"/>
  <c r="P30" i="1"/>
  <c r="O47" i="1"/>
  <c r="O38" i="1"/>
  <c r="P62" i="1"/>
  <c r="P42" i="1"/>
  <c r="O37" i="1"/>
  <c r="P47" i="1"/>
  <c r="P39" i="1"/>
  <c r="O30" i="1"/>
  <c r="O36" i="1"/>
  <c r="P61" i="1"/>
  <c r="D5" i="3"/>
  <c r="C6" i="15"/>
  <c r="O58" i="1"/>
  <c r="C3" i="10"/>
  <c r="C17" i="10"/>
  <c r="B5" i="3"/>
  <c r="L3" i="15" s="1"/>
  <c r="N18" i="10"/>
  <c r="F5" i="3"/>
  <c r="O61" i="1"/>
  <c r="O60" i="1"/>
  <c r="D16" i="10"/>
  <c r="L3" i="9"/>
  <c r="C5" i="9"/>
  <c r="C6" i="9"/>
  <c r="H6" i="9"/>
  <c r="J6" i="9"/>
  <c r="L6" i="9"/>
  <c r="N6" i="9"/>
  <c r="C7" i="9"/>
  <c r="C8" i="9"/>
  <c r="C9" i="9"/>
  <c r="C10" i="9"/>
  <c r="J10" i="9"/>
  <c r="C11" i="9"/>
  <c r="C12" i="9"/>
  <c r="J12" i="9"/>
  <c r="C13" i="9"/>
  <c r="C14" i="9"/>
  <c r="D14" i="9"/>
  <c r="E14" i="9"/>
  <c r="F14" i="9"/>
  <c r="H14" i="9"/>
  <c r="I14" i="9"/>
  <c r="J14" i="9"/>
  <c r="L14" i="9"/>
  <c r="M14" i="9"/>
  <c r="S14" i="9"/>
  <c r="C15" i="9"/>
  <c r="E15" i="9"/>
  <c r="H15" i="9"/>
  <c r="I15" i="9"/>
  <c r="J15" i="9"/>
  <c r="N15" i="9"/>
  <c r="S15" i="9"/>
  <c r="I16" i="9"/>
  <c r="C18" i="9"/>
  <c r="D21" i="9"/>
  <c r="N21" i="9"/>
  <c r="C22" i="9"/>
  <c r="N23" i="9"/>
  <c r="P15" i="17"/>
  <c r="P14" i="1" l="1"/>
  <c r="E16" i="1"/>
  <c r="P15" i="9"/>
  <c r="B4" i="3"/>
  <c r="L3" i="13" s="1"/>
  <c r="O39" i="1"/>
  <c r="O34" i="1"/>
  <c r="O44" i="1"/>
  <c r="O46" i="1"/>
  <c r="N16" i="1"/>
  <c r="P12" i="1" s="1"/>
  <c r="H9" i="10"/>
  <c r="J41" i="22" s="1"/>
  <c r="N41" i="22" s="1"/>
  <c r="N11" i="10"/>
  <c r="K91" i="23"/>
  <c r="F93" i="23" s="1"/>
  <c r="P18" i="17"/>
  <c r="L3" i="18"/>
  <c r="N8" i="20"/>
  <c r="N9" i="20"/>
  <c r="N10" i="20"/>
  <c r="B8" i="22"/>
  <c r="B58" i="22"/>
  <c r="B33" i="22"/>
  <c r="N8" i="10"/>
  <c r="N10" i="10"/>
  <c r="P15" i="1" l="1"/>
  <c r="P18" i="1" s="1"/>
  <c r="L3" i="1" s="1"/>
  <c r="N9" i="10"/>
  <c r="N12" i="10" s="1"/>
  <c r="N12" i="20"/>
</calcChain>
</file>

<file path=xl/sharedStrings.xml><?xml version="1.0" encoding="utf-8"?>
<sst xmlns="http://schemas.openxmlformats.org/spreadsheetml/2006/main" count="1008" uniqueCount="407">
  <si>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</si>
  <si>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</si>
  <si>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</si>
  <si>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</si>
  <si>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</si>
  <si>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</si>
  <si>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</si>
  <si>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　　　掲載を希望しない場合は，下の所定の欄に×印を付けること。</t>
  </si>
  <si>
    <t>以上よろしくお願いいたします。</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</si>
  <si>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</si>
  <si>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</si>
  <si>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</si>
  <si>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</si>
  <si>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</si>
  <si>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</si>
  <si>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</si>
  <si>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</si>
  <si>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</si>
  <si>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</si>
  <si>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</si>
  <si>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</si>
  <si>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</si>
  <si>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</si>
  <si>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</si>
  <si>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</si>
  <si>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</si>
  <si>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</si>
  <si>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</si>
  <si>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</si>
  <si>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</si>
  <si>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</si>
  <si>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</si>
  <si>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</si>
  <si>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</si>
  <si>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</si>
  <si>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</si>
  <si>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</si>
  <si>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</si>
  <si>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</si>
  <si>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</si>
  <si>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</si>
  <si>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</si>
  <si>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</si>
  <si>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</si>
  <si>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</si>
  <si>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</si>
  <si>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</si>
  <si>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</si>
  <si>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</si>
  <si>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</si>
  <si>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</si>
  <si>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</si>
  <si>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</si>
  <si>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Fl</t>
  </si>
  <si>
    <t>Cl</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</si>
  <si>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</si>
  <si>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</si>
  <si>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</si>
  <si>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</si>
  <si>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</si>
  <si>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</si>
  <si>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</si>
  <si>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</si>
  <si>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</si>
  <si>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</si>
  <si>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</si>
  <si>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</si>
  <si>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</si>
  <si>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</si>
  <si>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</si>
  <si>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</si>
  <si>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</si>
  <si>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</si>
  <si>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</si>
  <si>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</si>
  <si>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</si>
  <si>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</si>
  <si>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</si>
  <si>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</si>
  <si>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</si>
  <si>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</si>
  <si>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</si>
  <si>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</si>
  <si>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</si>
  <si>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</si>
  <si>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</si>
  <si>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</si>
  <si>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</si>
  <si>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</si>
  <si>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</si>
  <si>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</si>
  <si>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</si>
  <si>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</si>
  <si>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</si>
  <si>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</si>
  <si>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</si>
  <si>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</si>
  <si>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</si>
  <si>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</si>
  <si>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</si>
  <si>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</si>
  <si>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</si>
  <si>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</si>
  <si>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</si>
  <si>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</si>
  <si>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</si>
  <si>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</si>
  <si>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</si>
  <si>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</si>
  <si>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</si>
  <si>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</si>
  <si>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</si>
  <si>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</si>
  <si>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</si>
  <si>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</si>
  <si>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</si>
  <si>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</si>
  <si>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</si>
  <si>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</si>
  <si>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</si>
  <si>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</si>
  <si>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</si>
  <si>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</si>
  <si>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</si>
  <si>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</si>
  <si>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</si>
  <si>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</si>
  <si>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</si>
  <si>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</si>
  <si>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</si>
  <si>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</si>
  <si>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</si>
  <si>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</si>
  <si>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</si>
  <si>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</si>
  <si>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</si>
  <si>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</si>
  <si>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</si>
  <si>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</si>
  <si>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</si>
  <si>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</si>
  <si>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</si>
  <si>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</si>
  <si>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</si>
  <si>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</si>
  <si>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</si>
  <si>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</si>
  <si>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</si>
  <si>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</si>
  <si>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</si>
  <si>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</si>
  <si>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</si>
  <si>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</si>
  <si>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</si>
  <si>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</si>
  <si>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</si>
  <si>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</si>
  <si>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</si>
  <si>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</si>
  <si>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</si>
  <si>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</si>
  <si>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</si>
  <si>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</si>
  <si>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</si>
  <si>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</si>
  <si>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</si>
  <si>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</si>
  <si>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</si>
  <si>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</si>
  <si>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</si>
  <si>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</si>
  <si>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</si>
  <si>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</si>
  <si>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</si>
  <si>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C.B.Cl</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</si>
  <si>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</si>
  <si>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</si>
  <si>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</si>
  <si>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</si>
  <si>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</si>
  <si>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</si>
  <si>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</si>
  <si>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</si>
  <si>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</si>
  <si>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</si>
  <si>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Bari</t>
    <phoneticPr fontId="1" type="noConversion"/>
  </si>
  <si>
    <t>Tub</t>
    <phoneticPr fontId="1" type="noConversion"/>
  </si>
  <si>
    <t>Perc</t>
    <phoneticPr fontId="1" type="noConversion"/>
  </si>
  <si>
    <t>Timp</t>
    <phoneticPr fontId="1" type="noConversion"/>
  </si>
  <si>
    <t>Trp</t>
  </si>
  <si>
    <t>Hrn</t>
  </si>
  <si>
    <t>Trb</t>
  </si>
  <si>
    <t>Tub</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</si>
  <si>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</si>
  <si>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</si>
  <si>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</si>
  <si>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</si>
  <si>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2"/>
  </si>
  <si>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</si>
  <si>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</si>
  <si>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</si>
  <si>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</si>
  <si>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</si>
  <si>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</si>
  <si>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</si>
  <si>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</si>
  <si>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2"/>
  </si>
  <si>
    <t>楽器運搬補助員人数</t>
    <rPh sb="0" eb="2">
      <t>ｶﾞｯｷ</t>
    </rPh>
    <rPh sb="2" eb="4">
      <t>ｳﾝﾊﾟﾝ</t>
    </rPh>
    <rPh sb="4" eb="7">
      <t>ﾎｼﾞｮｲﾝ</t>
    </rPh>
    <rPh sb="7" eb="9">
      <t>ﾆﾝｽﾞｳ</t>
    </rPh>
    <phoneticPr fontId="1" type="noConversion"/>
  </si>
  <si>
    <t>人</t>
    <rPh sb="0" eb="1">
      <t>ニン</t>
    </rPh>
    <phoneticPr fontId="32"/>
  </si>
  <si>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</si>
  <si>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2"/>
  </si>
  <si>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2"/>
  </si>
  <si>
    <t>　　目的では使用いたしません。</t>
    <rPh sb="2" eb="4">
      <t>モクテキ</t>
    </rPh>
    <rPh sb="6" eb="8">
      <t>シヨウ</t>
    </rPh>
    <phoneticPr fontId="32"/>
  </si>
  <si>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2"/>
  </si>
  <si>
    <t>月</t>
    <rPh sb="0" eb="1">
      <t>ガツ</t>
    </rPh>
    <phoneticPr fontId="32"/>
  </si>
  <si>
    <t>日</t>
    <rPh sb="0" eb="1">
      <t>ニチ</t>
    </rPh>
    <phoneticPr fontId="32"/>
  </si>
  <si>
    <t>茨城県吹奏楽連盟理事長</t>
    <rPh sb="0" eb="3">
      <t>イバラキケン</t>
    </rPh>
    <rPh sb="3" eb="6">
      <t>スイソウガク</t>
    </rPh>
    <rPh sb="6" eb="8">
      <t>レンメイ</t>
    </rPh>
    <rPh sb="8" eb="11">
      <t>リジチョウ</t>
    </rPh>
    <phoneticPr fontId="32"/>
  </si>
  <si>
    <t>上記のとおり，申し込みます。</t>
    <rPh sb="0" eb="2">
      <t>ジョウキ</t>
    </rPh>
    <rPh sb="7" eb="8">
      <t>モウ</t>
    </rPh>
    <rPh sb="9" eb="10">
      <t>コ</t>
    </rPh>
    <phoneticPr fontId="32"/>
  </si>
  <si>
    <t>申し込み責任者</t>
    <rPh sb="0" eb="1">
      <t>モウ</t>
    </rPh>
    <rPh sb="2" eb="3">
      <t>コ</t>
    </rPh>
    <rPh sb="4" eb="7">
      <t>セキニンシャ</t>
    </rPh>
    <phoneticPr fontId="32"/>
  </si>
  <si>
    <t>印</t>
    <rPh sb="0" eb="1">
      <t>イン</t>
    </rPh>
    <phoneticPr fontId="32"/>
  </si>
  <si>
    <t>使用打楽器　　　　</t>
    <rPh sb="0" eb="2">
      <t>シヨウ</t>
    </rPh>
    <rPh sb="2" eb="5">
      <t>ダガッキ</t>
    </rPh>
    <phoneticPr fontId="32"/>
  </si>
  <si>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</si>
  <si>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</si>
  <si>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</si>
  <si>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</si>
  <si>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2"/>
  </si>
  <si>
    <t>２ｔ　１</t>
    <phoneticPr fontId="32"/>
  </si>
  <si>
    <t>吹連　五郎</t>
    <rPh sb="0" eb="2">
      <t>スイレン</t>
    </rPh>
    <rPh sb="3" eb="5">
      <t>ゴロウ</t>
    </rPh>
    <phoneticPr fontId="32"/>
  </si>
  <si>
    <t>Perc</t>
    <phoneticPr fontId="32"/>
  </si>
  <si>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</si>
  <si>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</si>
  <si>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</si>
  <si>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</si>
  <si>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</si>
  <si>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</si>
  <si>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2"/>
  </si>
  <si>
    <t>吹連　七郎</t>
    <rPh sb="0" eb="2">
      <t>スイレン</t>
    </rPh>
    <rPh sb="3" eb="4">
      <t>ナナ</t>
    </rPh>
    <rPh sb="4" eb="5">
      <t>ロウ</t>
    </rPh>
    <phoneticPr fontId="32"/>
  </si>
  <si>
    <t>吹連　八郎</t>
    <rPh sb="0" eb="2">
      <t>スイレン</t>
    </rPh>
    <rPh sb="3" eb="5">
      <t>ハチロウ</t>
    </rPh>
    <phoneticPr fontId="32"/>
  </si>
  <si>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</si>
  <si>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</si>
  <si>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2"/>
  </si>
  <si>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</si>
  <si>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</si>
  <si>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</si>
  <si>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</si>
  <si>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2"/>
  </si>
  <si>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</si>
  <si>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2"/>
  </si>
  <si>
    <t>電話　／　ＦＡＸ</t>
    <rPh sb="0" eb="2">
      <t>デンワ</t>
    </rPh>
    <phoneticPr fontId="32"/>
  </si>
  <si>
    <t>※データシートは事務局で使用します。</t>
    <rPh sb="8" eb="10">
      <t>ジム</t>
    </rPh>
    <rPh sb="10" eb="11">
      <t>キョク</t>
    </rPh>
    <rPh sb="12" eb="14">
      <t>シヨウ</t>
    </rPh>
    <phoneticPr fontId="32"/>
  </si>
  <si>
    <t>「使用打楽器」欄について</t>
    <rPh sb="1" eb="3">
      <t>シヨウ</t>
    </rPh>
    <rPh sb="3" eb="6">
      <t>ダガッキ</t>
    </rPh>
    <rPh sb="7" eb="8">
      <t>ラン</t>
    </rPh>
    <phoneticPr fontId="32"/>
  </si>
  <si>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2"/>
  </si>
  <si>
    <t>「楽器運搬補助員人数」について</t>
    <rPh sb="1" eb="3">
      <t>ガッキ</t>
    </rPh>
    <rPh sb="3" eb="5">
      <t>ウンパン</t>
    </rPh>
    <rPh sb="5" eb="8">
      <t>ホジョイン</t>
    </rPh>
    <rPh sb="8" eb="10">
      <t>ニンズウ</t>
    </rPh>
    <phoneticPr fontId="32"/>
  </si>
  <si>
    <t>赤色のタブ「記入シート」</t>
    <rPh sb="0" eb="2">
      <t>アカイロ</t>
    </rPh>
    <rPh sb="6" eb="8">
      <t>キニュウ</t>
    </rPh>
    <phoneticPr fontId="32"/>
  </si>
  <si>
    <t>黄色のタブ「印刷シート」</t>
    <rPh sb="0" eb="2">
      <t>キイロ</t>
    </rPh>
    <rPh sb="6" eb="8">
      <t>インサツ</t>
    </rPh>
    <phoneticPr fontId="32"/>
  </si>
  <si>
    <t>青色のタブ「（例）」</t>
    <rPh sb="0" eb="2">
      <t>アオイロ</t>
    </rPh>
    <rPh sb="7" eb="8">
      <t>レイ</t>
    </rPh>
    <phoneticPr fontId="32"/>
  </si>
  <si>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2"/>
  </si>
  <si>
    <t>　 ３グループ参加の場合は「印刷シートＡ・Ｂ・Ｃ」を印刷してください。</t>
    <rPh sb="7" eb="9">
      <t>サンカ</t>
    </rPh>
    <rPh sb="10" eb="12">
      <t>バアイ</t>
    </rPh>
    <rPh sb="14" eb="16">
      <t>インサツ</t>
    </rPh>
    <rPh sb="26" eb="28">
      <t>インサツ</t>
    </rPh>
    <phoneticPr fontId="32"/>
  </si>
  <si>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2"/>
  </si>
  <si>
    <t>シートからはみ出してしまってもデータで確認できますので，気にせず印刷してください。</t>
    <rPh sb="7" eb="8">
      <t>ダ</t>
    </rPh>
    <rPh sb="19" eb="21">
      <t>カクニン</t>
    </rPh>
    <rPh sb="28" eb="29">
      <t>キ</t>
    </rPh>
    <rPh sb="32" eb="34">
      <t>インサツ</t>
    </rPh>
    <phoneticPr fontId="32"/>
  </si>
  <si>
    <t>OK</t>
    <phoneticPr fontId="32"/>
  </si>
  <si>
    <t>(Ｃ)</t>
    <phoneticPr fontId="32"/>
  </si>
  <si>
    <t>(Ｂ)</t>
    <phoneticPr fontId="32"/>
  </si>
  <si>
    <t>マリンバ１・ティンパニ４・ビブラフォン１・トムトム４・レインスティック１・スモールマラカス１</t>
    <phoneticPr fontId="32"/>
  </si>
  <si>
    <t>半角英数で入力　　いらない場合は”0”を入力してください。</t>
    <phoneticPr fontId="1" type="noConversion"/>
  </si>
  <si>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</si>
  <si>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</si>
  <si>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</si>
  <si>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</si>
  <si>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</si>
  <si>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</si>
  <si>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</si>
  <si>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</si>
  <si>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作曲者の死後５０年を経過しているため編曲の承諾を要しないもの。</t>
  </si>
  <si>
    <t>作曲者の死後５０年を経過しているため編曲の承諾を要しないもの。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</si>
  <si>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</si>
  <si>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</si>
  <si>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</si>
  <si>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</si>
  <si>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</si>
  <si>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</si>
  <si>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</si>
  <si>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</si>
  <si>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</si>
  <si>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</si>
  <si>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</si>
  <si>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茨城県吹奏楽連盟理事長　　川名　孝夫　殿</t>
    <rPh sb="13" eb="15">
      <t>カワナ</t>
    </rPh>
    <rPh sb="16" eb="18">
      <t>タカオ</t>
    </rPh>
    <phoneticPr fontId="32"/>
  </si>
  <si>
    <r>
      <t>　</t>
    </r>
    <r>
      <rPr>
        <sz val="12"/>
        <rFont val="ＭＳ 明朝"/>
        <family val="1"/>
        <charset val="134"/>
      </rPr>
      <t>川名　孝夫</t>
    </r>
    <r>
      <rPr>
        <sz val="12"/>
        <rFont val="ＭＳ 明朝"/>
        <family val="1"/>
        <charset val="134"/>
      </rPr>
      <t>　殿</t>
    </r>
    <rPh sb="1" eb="3">
      <t>カワナ</t>
    </rPh>
    <rPh sb="4" eb="6">
      <t>タカオ</t>
    </rPh>
    <rPh sb="7" eb="8">
      <t>ドノ</t>
    </rPh>
    <phoneticPr fontId="32"/>
  </si>
  <si>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</si>
  <si>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</si>
  <si>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</si>
  <si>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</si>
  <si>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300-9876</t>
    <phoneticPr fontId="1" type="noConversion"/>
  </si>
  <si>
    <t>特記なし</t>
    <phoneticPr fontId="32"/>
  </si>
  <si>
    <t>２ｔ　１台</t>
    <phoneticPr fontId="32"/>
  </si>
  <si>
    <t>自家用車　１台</t>
    <phoneticPr fontId="32"/>
  </si>
  <si>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</si>
  <si>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</si>
  <si>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</si>
  <si>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</si>
  <si>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2"/>
  </si>
  <si>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</si>
  <si>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</si>
  <si>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</si>
  <si>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</si>
  <si>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</si>
  <si>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t>（記入できていても「記入シート」の入力チェックにNGが出る場合があります。気にせず印刷してください。）</t>
  </si>
  <si>
    <t>編曲者がいない場合は「なし」を入力</t>
  </si>
  <si>
    <t>CD代金</t>
    <rPh sb="2" eb="4">
      <t>ダイキン</t>
    </rPh>
    <phoneticPr fontId="32"/>
  </si>
  <si>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日立市立泉丘中学校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5">
      <t>ｲｽﾞﾐｶﾞｵｶ</t>
    </rPh>
    <rPh sb="65" eb="66">
      <t>ｵｶ</t>
    </rPh>
    <rPh sb="66" eb="69">
      <t>ﾁｭｳｶﾞｯｺｳ</t>
    </rPh>
    <rPh sb="70" eb="72">
      <t>ｶｷﾄﾒ</t>
    </rPh>
    <rPh sb="72" eb="74">
      <t>ﾕｳｿｳ</t>
    </rPh>
    <rPh sb="86" eb="88">
      <t>ｿｳｼﾝ</t>
    </rPh>
    <rPh sb="93" eb="95">
      <t>ﾓｳｼｺﾐ</t>
    </rPh>
    <rPh sb="95" eb="97">
      <t>ｶﾝﾘｮｳ</t>
    </rPh>
    <rPh sb="108" eb="110">
      <t>ﾁｭｳｲ</t>
    </rPh>
    <phoneticPr fontId="1" type="noConversion"/>
  </si>
  <si>
    <t>日立市立安紺中学校</t>
    <rPh sb="0" eb="2">
      <t>ﾋﾀﾁ</t>
    </rPh>
    <rPh sb="2" eb="3">
      <t>ﾐﾄｼ</t>
    </rPh>
    <rPh sb="3" eb="4">
      <t>ﾘﾂ</t>
    </rPh>
    <rPh sb="4" eb="5">
      <t>ﾔｽ</t>
    </rPh>
    <rPh sb="5" eb="6">
      <t>ｺﾝ</t>
    </rPh>
    <rPh sb="6" eb="7">
      <t>ﾁｭｳ</t>
    </rPh>
    <rPh sb="7" eb="9">
      <t>ｼｮｳｶﾞｯｺｳ</t>
    </rPh>
    <phoneticPr fontId="1" type="noConversion"/>
  </si>
  <si>
    <t>ひたちしりつあんこんちゅうがっこう</t>
    <phoneticPr fontId="1" type="noConversion"/>
  </si>
  <si>
    <t>日立市日立２－１５－１</t>
    <rPh sb="0" eb="2">
      <t>ﾋﾀﾁ</t>
    </rPh>
    <rPh sb="2" eb="3">
      <t>ﾐﾄｼ</t>
    </rPh>
    <rPh sb="3" eb="5">
      <t>ﾋﾀﾁ</t>
    </rPh>
    <phoneticPr fontId="1" type="noConversion"/>
  </si>
  <si>
    <t>0294-99-2345／0294-99-6789</t>
    <phoneticPr fontId="32"/>
  </si>
  <si>
    <t>日立市立安紺中学校長</t>
    <rPh sb="0" eb="2">
      <t>ヒタチ</t>
    </rPh>
    <rPh sb="6" eb="7">
      <t>チュウ</t>
    </rPh>
    <phoneticPr fontId="32"/>
  </si>
  <si>
    <t>日立市立安紺中学校長　　     
　　　　　　　　茨城　太郎　　</t>
    <rPh sb="0" eb="2">
      <t>ヒタチ</t>
    </rPh>
    <rPh sb="26" eb="28">
      <t>イバラキ</t>
    </rPh>
    <rPh sb="29" eb="31">
      <t>タロウ</t>
    </rPh>
    <phoneticPr fontId="32"/>
  </si>
  <si>
    <t>県北地区大会</t>
    <rPh sb="0" eb="1">
      <t>ケン</t>
    </rPh>
    <rPh sb="1" eb="2">
      <t>キタ</t>
    </rPh>
    <rPh sb="2" eb="4">
      <t>チク</t>
    </rPh>
    <rPh sb="4" eb="6">
      <t>タイカイ</t>
    </rPh>
    <phoneticPr fontId="32"/>
  </si>
  <si>
    <t>殿</t>
    <rPh sb="0" eb="1">
      <t>トノ</t>
    </rPh>
    <phoneticPr fontId="32"/>
  </si>
  <si>
    <t>左記の金額正に領収いたしました。</t>
    <rPh sb="0" eb="2">
      <t>サキ</t>
    </rPh>
    <rPh sb="3" eb="5">
      <t>キンガク</t>
    </rPh>
    <rPh sb="5" eb="6">
      <t>マサ</t>
    </rPh>
    <rPh sb="7" eb="9">
      <t>リョウシュウ</t>
    </rPh>
    <phoneticPr fontId="32"/>
  </si>
  <si>
    <t>（円）　×</t>
    <rPh sb="1" eb="2">
      <t>エン</t>
    </rPh>
    <phoneticPr fontId="32"/>
  </si>
  <si>
    <t>（グループ）＝</t>
    <phoneticPr fontId="32"/>
  </si>
  <si>
    <t>円</t>
    <rPh sb="0" eb="1">
      <t>エン</t>
    </rPh>
    <phoneticPr fontId="32"/>
  </si>
  <si>
    <t>（円）×</t>
    <rPh sb="1" eb="2">
      <t>エン</t>
    </rPh>
    <phoneticPr fontId="32"/>
  </si>
  <si>
    <t>（人）＝</t>
    <rPh sb="1" eb="2">
      <t>ニン</t>
    </rPh>
    <phoneticPr fontId="32"/>
  </si>
  <si>
    <t>（枚）＝</t>
    <rPh sb="1" eb="2">
      <t>マイ</t>
    </rPh>
    <phoneticPr fontId="32"/>
  </si>
  <si>
    <t>（グループ）＝</t>
    <phoneticPr fontId="32"/>
  </si>
  <si>
    <t>川　名　孝　夫</t>
    <rPh sb="0" eb="1">
      <t>カワ</t>
    </rPh>
    <rPh sb="2" eb="3">
      <t>ナ</t>
    </rPh>
    <rPh sb="4" eb="5">
      <t>タカシ</t>
    </rPh>
    <rPh sb="6" eb="7">
      <t>オット</t>
    </rPh>
    <phoneticPr fontId="32"/>
  </si>
  <si>
    <t>（グループ）</t>
    <phoneticPr fontId="32"/>
  </si>
  <si>
    <t>（グループ）</t>
    <phoneticPr fontId="32"/>
  </si>
  <si>
    <t>＝</t>
    <phoneticPr fontId="32"/>
  </si>
  <si>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「印刷シートＡ・Ｂ・Ｃ・負担金等・領収書」</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9">
      <t>リョウシュウショ</t>
    </rPh>
    <rPh sb="40" eb="41">
      <t>オヨ</t>
    </rPh>
    <rPh sb="55" eb="57">
      <t>ハンエイ</t>
    </rPh>
    <phoneticPr fontId="32"/>
  </si>
  <si>
    <r>
      <t>記入されているのを確認したら，黄色のタブ</t>
    </r>
    <r>
      <rPr>
        <b/>
        <sz val="11"/>
        <rFont val="ＭＳ Ｐゴシック"/>
        <family val="3"/>
        <charset val="128"/>
      </rPr>
      <t>「印刷シートＡ・Ｂ・Ｃ・負担金等・領収書」をそれぞれ印刷</t>
    </r>
    <r>
      <rPr>
        <sz val="11"/>
        <rFont val="ＭＳ Ｐゴシック"/>
        <family val="3"/>
        <charset val="128"/>
      </rPr>
      <t>。</t>
    </r>
    <rPh sb="37" eb="40">
      <t>リョウシュウショ</t>
    </rPh>
    <phoneticPr fontId="32"/>
  </si>
  <si>
    <t>（県北地区事務局　日立市立泉丘中学校　〒316-0024　茨城県日立市水木町2-9-1）</t>
    <phoneticPr fontId="32"/>
  </si>
  <si>
    <t>（メールアドレス　ken-hoku@iba-sui.jp）</t>
    <phoneticPr fontId="32"/>
  </si>
  <si>
    <t>申込書中の費用の合計額は，関係書類の郵送方法等により変更の可能性があります。あらかじめご了承ください。</t>
    <phoneticPr fontId="32"/>
  </si>
  <si>
    <t>　なるべく当日の受付時に訂正がないようにご配慮願います。</t>
    <phoneticPr fontId="32"/>
  </si>
  <si>
    <t>　（録音メディアにつきましては会場の都合により変更する場合がありますのでご容赦願います。）</t>
    <phoneticPr fontId="32"/>
  </si>
  <si>
    <r>
      <t>○</t>
    </r>
    <r>
      <rPr>
        <b/>
        <sz val="11"/>
        <rFont val="ＭＳ Ｐゴシック"/>
        <family val="3"/>
        <charset val="128"/>
      </rPr>
      <t>「印刷シート（領収書）」</t>
    </r>
    <r>
      <rPr>
        <sz val="11"/>
        <rFont val="ＭＳ Ｐゴシック"/>
        <family val="3"/>
        <charset val="128"/>
      </rPr>
      <t>は事務局にて領収印を押印して、当日受付時にお渡しします。</t>
    </r>
    <rPh sb="2" eb="4">
      <t>インサツ</t>
    </rPh>
    <rPh sb="8" eb="11">
      <t>リョウシュウショ</t>
    </rPh>
    <rPh sb="14" eb="17">
      <t>ジムキョク</t>
    </rPh>
    <rPh sb="19" eb="21">
      <t>リョウシュウ</t>
    </rPh>
    <rPh sb="21" eb="22">
      <t>イン</t>
    </rPh>
    <rPh sb="23" eb="24">
      <t>オシ</t>
    </rPh>
    <rPh sb="24" eb="25">
      <t>イン</t>
    </rPh>
    <rPh sb="28" eb="30">
      <t>トウジツ</t>
    </rPh>
    <rPh sb="30" eb="32">
      <t>ウケツケ</t>
    </rPh>
    <rPh sb="32" eb="33">
      <t>ジ</t>
    </rPh>
    <rPh sb="35" eb="36">
      <t>ワタ</t>
    </rPh>
    <phoneticPr fontId="32"/>
  </si>
  <si>
    <t>（ふりがな）</t>
    <phoneticPr fontId="1" type="noConversion"/>
  </si>
  <si>
    <r>
      <t>このシートを入力後，ファイルを</t>
    </r>
    <r>
      <rPr>
        <b/>
        <sz val="16"/>
        <color indexed="10"/>
        <rFont val="ＭＳ Ｐゴシック"/>
        <family val="3"/>
        <charset val="128"/>
      </rPr>
      <t>県北地区事務局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日立市立泉丘中</t>
    </r>
    <r>
      <rPr>
        <b/>
        <sz val="16"/>
        <color indexed="10"/>
        <rFont val="ＭＳ Ｐゴシック"/>
        <family val="3"/>
        <charset val="128"/>
      </rPr>
      <t>学校</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6" eb="17">
      <t>ｷﾀ</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4">
      <t>ﾋﾀﾁｼﾘﾂ</t>
    </rPh>
    <rPh sb="64" eb="65">
      <t>ｲｽﾞﾐｵｶ</t>
    </rPh>
    <rPh sb="65" eb="66">
      <t>ｵｶ</t>
    </rPh>
    <rPh sb="66" eb="67">
      <t>ちゅう</t>
    </rPh>
    <rPh sb="67" eb="69">
      <t>ｺｳﾄｳｶﾞｯｺｳ</t>
    </rPh>
    <rPh sb="70" eb="72">
      <t>ｶｷﾄﾒ</t>
    </rPh>
    <rPh sb="72" eb="74">
      <t>ﾕｳｿｳ</t>
    </rPh>
    <rPh sb="86" eb="88">
      <t>ｿｳｼﾝ</t>
    </rPh>
    <rPh sb="93" eb="95">
      <t>ﾓｳｼｺﾐ</t>
    </rPh>
    <rPh sb="95" eb="97">
      <t>ｶﾝﾘｮｳ</t>
    </rPh>
    <rPh sb="108" eb="110">
      <t>ﾁｭｳｲ</t>
    </rPh>
    <phoneticPr fontId="1" type="noConversion"/>
  </si>
  <si>
    <r>
      <t>このファイルに必要事項を記入し，</t>
    </r>
    <r>
      <rPr>
        <u/>
        <sz val="11"/>
        <rFont val="ＭＳ Ｐゴシック"/>
        <family val="3"/>
        <charset val="128"/>
      </rPr>
      <t>団体名がわかるようにファイル名を変更して</t>
    </r>
    <r>
      <rPr>
        <sz val="11"/>
        <rFont val="ＭＳ Ｐゴシック"/>
        <family val="3"/>
        <charset val="128"/>
      </rPr>
      <t>，メールに添付し送信してください。</t>
    </r>
    <phoneticPr fontId="32"/>
  </si>
  <si>
    <r>
      <t>　ただし、</t>
    </r>
    <r>
      <rPr>
        <u/>
        <sz val="11"/>
        <rFont val="ＭＳ Ｐゴシック"/>
        <family val="3"/>
        <charset val="128"/>
      </rPr>
      <t>CD録音代として、１グループあたり500円</t>
    </r>
    <r>
      <rPr>
        <sz val="11"/>
        <rFont val="ＭＳ Ｐゴシック"/>
        <family val="3"/>
        <charset val="128"/>
      </rPr>
      <t>負担いただいております。</t>
    </r>
    <rPh sb="7" eb="9">
      <t>ロクオン</t>
    </rPh>
    <rPh sb="9" eb="10">
      <t>ダイ</t>
    </rPh>
    <phoneticPr fontId="32"/>
  </si>
  <si>
    <r>
      <t>県北地区大会では</t>
    </r>
    <r>
      <rPr>
        <u/>
        <sz val="11"/>
        <rFont val="ＭＳ Ｐゴシック"/>
        <family val="3"/>
        <charset val="128"/>
      </rPr>
      <t>郵送料240円は不要</t>
    </r>
    <r>
      <rPr>
        <sz val="11"/>
        <rFont val="ＭＳ Ｐゴシック"/>
        <family val="3"/>
        <charset val="128"/>
      </rPr>
      <t>です。</t>
    </r>
    <phoneticPr fontId="32"/>
  </si>
  <si>
    <r>
      <t>記入された</t>
    </r>
    <r>
      <rPr>
        <u/>
        <sz val="11"/>
        <rFont val="ＭＳ Ｐゴシック"/>
        <family val="3"/>
        <charset val="128"/>
      </rPr>
      <t>曲名等は</t>
    </r>
    <r>
      <rPr>
        <sz val="11"/>
        <rFont val="ＭＳ Ｐゴシック"/>
        <family val="3"/>
        <charset val="128"/>
      </rPr>
      <t>，プログラムを作成するときに表記を統一するために</t>
    </r>
    <r>
      <rPr>
        <u/>
        <sz val="11"/>
        <rFont val="ＭＳ Ｐゴシック"/>
        <family val="3"/>
        <charset val="128"/>
      </rPr>
      <t>補正することがあります</t>
    </r>
    <r>
      <rPr>
        <sz val="11"/>
        <rFont val="ＭＳ Ｐゴシック"/>
        <family val="3"/>
        <charset val="128"/>
      </rPr>
      <t>ので，あらかじめご了承ください。</t>
    </r>
    <phoneticPr fontId="32"/>
  </si>
  <si>
    <r>
      <t>会場の録音機材の都合により</t>
    </r>
    <r>
      <rPr>
        <u/>
        <sz val="11"/>
        <rFont val="ＭＳ Ｐゴシック"/>
        <family val="3"/>
        <charset val="128"/>
      </rPr>
      <t>録音できない場合は</t>
    </r>
    <r>
      <rPr>
        <sz val="11"/>
        <rFont val="ＭＳ Ｐゴシック"/>
        <family val="3"/>
        <charset val="128"/>
      </rPr>
      <t>、当日受付にて</t>
    </r>
    <r>
      <rPr>
        <u/>
        <sz val="11"/>
        <rFont val="ＭＳ Ｐゴシック"/>
        <family val="3"/>
        <charset val="128"/>
      </rPr>
      <t>返金</t>
    </r>
    <r>
      <rPr>
        <sz val="11"/>
        <rFont val="ＭＳ Ｐゴシック"/>
        <family val="3"/>
        <charset val="128"/>
      </rPr>
      <t>いたします。</t>
    </r>
    <phoneticPr fontId="32"/>
  </si>
  <si>
    <r>
      <rPr>
        <u/>
        <sz val="11"/>
        <rFont val="ＭＳ Ｐゴシック"/>
        <family val="3"/>
        <charset val="128"/>
      </rPr>
      <t>電話・FAXによる申し込みは受け付けません</t>
    </r>
    <r>
      <rPr>
        <sz val="11"/>
        <rFont val="ＭＳ Ｐゴシック"/>
        <family val="3"/>
        <charset val="128"/>
      </rPr>
      <t>。事務局への</t>
    </r>
    <r>
      <rPr>
        <u/>
        <sz val="11"/>
        <rFont val="ＭＳ Ｐゴシック"/>
        <family val="3"/>
        <charset val="128"/>
      </rPr>
      <t>直接持込みもお断り</t>
    </r>
    <r>
      <rPr>
        <sz val="11"/>
        <rFont val="ＭＳ Ｐゴシック"/>
        <family val="3"/>
        <charset val="128"/>
      </rPr>
      <t>いたします。</t>
    </r>
    <phoneticPr fontId="32"/>
  </si>
  <si>
    <t>録音が不要な場合は受付にて返金しますので、当日受付にてお申し付けください。</t>
    <rPh sb="0" eb="2">
      <t>ロクオン</t>
    </rPh>
    <rPh sb="3" eb="5">
      <t>フヨウ</t>
    </rPh>
    <rPh sb="6" eb="8">
      <t>バアイ</t>
    </rPh>
    <rPh sb="9" eb="11">
      <t>ウケツケ</t>
    </rPh>
    <rPh sb="13" eb="15">
      <t>ヘンキン</t>
    </rPh>
    <rPh sb="21" eb="23">
      <t>トウジツ</t>
    </rPh>
    <rPh sb="23" eb="25">
      <t>ウケツケ</t>
    </rPh>
    <rPh sb="28" eb="29">
      <t>モウ</t>
    </rPh>
    <rPh sb="30" eb="31">
      <t>ツ</t>
    </rPh>
    <phoneticPr fontId="32"/>
  </si>
  <si>
    <t>行事名</t>
    <rPh sb="0" eb="2">
      <t>ギョウジ</t>
    </rPh>
    <rPh sb="2" eb="3">
      <t>メイ</t>
    </rPh>
    <phoneticPr fontId="32"/>
  </si>
  <si>
    <t>申込〆切</t>
    <rPh sb="0" eb="2">
      <t>モウシコミ</t>
    </rPh>
    <rPh sb="2" eb="4">
      <t>シメキリ</t>
    </rPh>
    <phoneticPr fontId="32"/>
  </si>
  <si>
    <t>開催日</t>
    <rPh sb="0" eb="3">
      <t>カイサイビ</t>
    </rPh>
    <phoneticPr fontId="32"/>
  </si>
  <si>
    <t>高等学校の部</t>
    <rPh sb="0" eb="2">
      <t>コウトウ</t>
    </rPh>
    <rPh sb="2" eb="4">
      <t>ガッコウ</t>
    </rPh>
    <rPh sb="5" eb="6">
      <t>ブ</t>
    </rPh>
    <phoneticPr fontId="32"/>
  </si>
  <si>
    <t>中学校の部</t>
    <rPh sb="0" eb="3">
      <t>チュウガッコウ</t>
    </rPh>
    <rPh sb="4" eb="5">
      <t>ブ</t>
    </rPh>
    <phoneticPr fontId="32"/>
  </si>
  <si>
    <t>開催年</t>
    <rPh sb="0" eb="2">
      <t>カイサイ</t>
    </rPh>
    <rPh sb="2" eb="3">
      <t>ネン</t>
    </rPh>
    <phoneticPr fontId="32"/>
  </si>
  <si>
    <t>県大会出場意志</t>
    <rPh sb="0" eb="1">
      <t>ｹﾝ</t>
    </rPh>
    <phoneticPr fontId="1" type="noConversion"/>
  </si>
  <si>
    <t>　川名　孝夫　殿</t>
    <rPh sb="1" eb="3">
      <t>カワナ</t>
    </rPh>
    <rPh sb="4" eb="6">
      <t>タカオ</t>
    </rPh>
    <rPh sb="7" eb="8">
      <t>ドノ</t>
    </rPh>
    <phoneticPr fontId="32"/>
  </si>
  <si>
    <t>Perc</t>
    <phoneticPr fontId="32"/>
  </si>
  <si>
    <t>です。</t>
    <phoneticPr fontId="32"/>
  </si>
  <si>
    <r>
      <t>この参加申込書の送り先は，県北地区事務局で，締切りは</t>
    </r>
    <r>
      <rPr>
        <b/>
        <u/>
        <sz val="11"/>
        <color rgb="FFFF0000"/>
        <rFont val="ＭＳ Ｐゴシック"/>
        <family val="3"/>
        <charset val="128"/>
      </rPr>
      <t/>
    </r>
    <rPh sb="22" eb="24">
      <t>シメキ</t>
    </rPh>
    <phoneticPr fontId="32"/>
  </si>
  <si>
    <t>県北地区大会</t>
    <rPh sb="0" eb="1">
      <t>ケン</t>
    </rPh>
    <rPh sb="1" eb="2">
      <t>キタ</t>
    </rPh>
    <rPh sb="2" eb="4">
      <t>チク</t>
    </rPh>
    <rPh sb="4" eb="6">
      <t>タイカイ</t>
    </rPh>
    <phoneticPr fontId="32"/>
  </si>
  <si>
    <t>楽器運搬人は打楽器アンサンブルにおいては20名以内、その他のアンサンブルにおいては演奏人数と同数以内</t>
    <rPh sb="0" eb="2">
      <t>ガッキ</t>
    </rPh>
    <rPh sb="2" eb="4">
      <t>ウンパン</t>
    </rPh>
    <rPh sb="4" eb="5">
      <t>ニン</t>
    </rPh>
    <rPh sb="6" eb="9">
      <t>ダガッキ</t>
    </rPh>
    <rPh sb="22" eb="23">
      <t>メイ</t>
    </rPh>
    <rPh sb="23" eb="25">
      <t>イナイ</t>
    </rPh>
    <rPh sb="28" eb="29">
      <t>タ</t>
    </rPh>
    <rPh sb="41" eb="43">
      <t>エンソウ</t>
    </rPh>
    <rPh sb="43" eb="45">
      <t>ニンズウ</t>
    </rPh>
    <rPh sb="46" eb="48">
      <t>ドウスウ</t>
    </rPh>
    <rPh sb="48" eb="50">
      <t>イナイ</t>
    </rPh>
    <phoneticPr fontId="32"/>
  </si>
  <si>
    <r>
      <t>○</t>
    </r>
    <r>
      <rPr>
        <b/>
        <sz val="11"/>
        <rFont val="ＭＳ Ｐゴシック"/>
        <family val="3"/>
        <charset val="128"/>
      </rPr>
      <t>「印刷シートＡ・Ｂ・Ｃ」</t>
    </r>
    <r>
      <rPr>
        <sz val="11"/>
        <rFont val="ＭＳ Ｐゴシック"/>
        <family val="3"/>
        <charset val="128"/>
      </rPr>
      <t>には</t>
    </r>
    <r>
      <rPr>
        <b/>
        <sz val="11"/>
        <color theme="9" tint="-0.249977111117893"/>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2"/>
  </si>
  <si>
    <r>
      <t>○</t>
    </r>
    <r>
      <rPr>
        <b/>
        <sz val="11"/>
        <rFont val="ＭＳ Ｐゴシック"/>
        <family val="3"/>
        <charset val="128"/>
      </rPr>
      <t>「印刷シート（負担金等）」</t>
    </r>
    <r>
      <rPr>
        <sz val="11"/>
        <rFont val="ＭＳ Ｐゴシック"/>
        <family val="3"/>
        <charset val="128"/>
      </rPr>
      <t>には</t>
    </r>
    <r>
      <rPr>
        <b/>
        <sz val="11"/>
        <color theme="9" tint="-0.249977111117893"/>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2"/>
  </si>
  <si>
    <t>となっております。定められた人数以内でしたら当日の変更も可能です。</t>
    <rPh sb="9" eb="10">
      <t>サダ</t>
    </rPh>
    <rPh sb="14" eb="16">
      <t>ニンズウ</t>
    </rPh>
    <rPh sb="16" eb="18">
      <t>イナイ</t>
    </rPh>
    <rPh sb="22" eb="24">
      <t>トウジツ</t>
    </rPh>
    <rPh sb="25" eb="27">
      <t>ヘンコウ</t>
    </rPh>
    <rPh sb="28" eb="30">
      <t>カノウ</t>
    </rPh>
    <phoneticPr fontId="32"/>
  </si>
  <si>
    <t>所属長印を忘れずに押印してください。</t>
    <phoneticPr fontId="32"/>
  </si>
  <si>
    <r>
      <t>なお、</t>
    </r>
    <r>
      <rPr>
        <u/>
        <sz val="11"/>
        <rFont val="ＭＳ Ｐゴシック"/>
        <family val="3"/>
        <charset val="128"/>
      </rPr>
      <t>録音したCDは後日送付</t>
    </r>
    <r>
      <rPr>
        <sz val="11"/>
        <rFont val="ＭＳ Ｐゴシック"/>
        <family val="3"/>
        <charset val="128"/>
      </rPr>
      <t>とさせていただきます。</t>
    </r>
    <rPh sb="3" eb="5">
      <t>ロクオン</t>
    </rPh>
    <rPh sb="10" eb="12">
      <t>ゴジツ</t>
    </rPh>
    <rPh sb="12" eb="14">
      <t>ソウフ</t>
    </rPh>
    <phoneticPr fontId="32"/>
  </si>
  <si>
    <r>
      <t>平成</t>
    </r>
    <r>
      <rPr>
        <u/>
        <sz val="11"/>
        <rFont val="ＭＳ Ｐゴシック"/>
        <family val="3"/>
        <charset val="128"/>
      </rPr>
      <t>29</t>
    </r>
    <r>
      <rPr>
        <sz val="11"/>
        <rFont val="ＭＳ Ｐゴシック"/>
        <family val="3"/>
        <charset val="128"/>
      </rPr>
      <t>年</t>
    </r>
    <rPh sb="0" eb="2">
      <t>ヘイセイ</t>
    </rPh>
    <rPh sb="4" eb="5">
      <t>ネン</t>
    </rPh>
    <phoneticPr fontId="32"/>
  </si>
  <si>
    <r>
      <t>第</t>
    </r>
    <r>
      <rPr>
        <u/>
        <sz val="11"/>
        <rFont val="ＭＳ Ｐゴシック"/>
        <family val="3"/>
        <charset val="128"/>
      </rPr>
      <t>52</t>
    </r>
    <r>
      <rPr>
        <sz val="11"/>
        <rFont val="ＭＳ Ｐゴシック"/>
        <family val="3"/>
        <charset val="128"/>
      </rPr>
      <t>回茨城県アンサンブルコンテスト</t>
    </r>
    <rPh sb="0" eb="1">
      <t>ダイ</t>
    </rPh>
    <rPh sb="3" eb="4">
      <t>カイ</t>
    </rPh>
    <rPh sb="4" eb="7">
      <t>イバラキケン</t>
    </rPh>
    <phoneticPr fontId="32"/>
  </si>
  <si>
    <r>
      <rPr>
        <u/>
        <sz val="11"/>
        <rFont val="ＭＳ Ｐゴシック"/>
        <family val="3"/>
        <charset val="128"/>
      </rPr>
      <t>１０月６日（金）</t>
    </r>
    <r>
      <rPr>
        <sz val="11"/>
        <rFont val="ＭＳ Ｐゴシック"/>
        <family val="3"/>
        <charset val="128"/>
      </rPr>
      <t>午後４時必着</t>
    </r>
    <rPh sb="2" eb="3">
      <t>ガツ</t>
    </rPh>
    <rPh sb="4" eb="5">
      <t>ニチ</t>
    </rPh>
    <rPh sb="6" eb="7">
      <t>キン</t>
    </rPh>
    <rPh sb="8" eb="10">
      <t>ゴゴ</t>
    </rPh>
    <rPh sb="11" eb="12">
      <t>ジ</t>
    </rPh>
    <rPh sb="12" eb="14">
      <t>ヒッチャク</t>
    </rPh>
    <phoneticPr fontId="32"/>
  </si>
  <si>
    <t>Picc</t>
    <phoneticPr fontId="1" type="noConversion"/>
  </si>
  <si>
    <t>Fl</t>
    <phoneticPr fontId="1" type="noConversion"/>
  </si>
  <si>
    <t>A.Fl</t>
    <phoneticPr fontId="1" type="noConversion"/>
  </si>
  <si>
    <t>Ob</t>
    <phoneticPr fontId="1" type="noConversion"/>
  </si>
  <si>
    <t>E.Hr</t>
    <phoneticPr fontId="1" type="noConversion"/>
  </si>
  <si>
    <t>Bsn</t>
    <phoneticPr fontId="1" type="noConversion"/>
  </si>
  <si>
    <t>EsCl</t>
    <phoneticPr fontId="1" type="noConversion"/>
  </si>
  <si>
    <t>Cl</t>
    <phoneticPr fontId="1" type="noConversion"/>
  </si>
  <si>
    <t>A.Cl</t>
    <phoneticPr fontId="1" type="noConversion"/>
  </si>
  <si>
    <t>Basset</t>
    <phoneticPr fontId="1" type="noConversion"/>
  </si>
  <si>
    <t>B.Cl</t>
    <phoneticPr fontId="1" type="noConversion"/>
  </si>
  <si>
    <t>C.A.Cl</t>
    <phoneticPr fontId="1" type="noConversion"/>
  </si>
  <si>
    <t>C.B.Cl</t>
    <phoneticPr fontId="1" type="noConversion"/>
  </si>
  <si>
    <t>S.Sax</t>
    <phoneticPr fontId="1" type="noConversion"/>
  </si>
  <si>
    <t>A.Sax</t>
    <phoneticPr fontId="1" type="noConversion"/>
  </si>
  <si>
    <t>B.Sax</t>
    <phoneticPr fontId="1" type="noConversion"/>
  </si>
  <si>
    <t>Bs.Sax</t>
    <phoneticPr fontId="1" type="noConversion"/>
  </si>
  <si>
    <t>P.Trp</t>
    <phoneticPr fontId="1" type="noConversion"/>
  </si>
  <si>
    <t>Trp</t>
    <phoneticPr fontId="1" type="noConversion"/>
  </si>
  <si>
    <t>Cor</t>
    <phoneticPr fontId="1" type="noConversion"/>
  </si>
  <si>
    <t>Flug</t>
    <phoneticPr fontId="1" type="noConversion"/>
  </si>
  <si>
    <t>Hrn</t>
    <phoneticPr fontId="1" type="noConversion"/>
  </si>
  <si>
    <t>A.Hrn</t>
    <phoneticPr fontId="1" type="noConversion"/>
  </si>
  <si>
    <t>Trb</t>
    <phoneticPr fontId="1" type="noConversion"/>
  </si>
  <si>
    <t>B.Trb</t>
    <phoneticPr fontId="1" type="noConversion"/>
  </si>
  <si>
    <t>Euph</t>
    <phoneticPr fontId="1" type="noConversion"/>
  </si>
  <si>
    <t>Bari</t>
    <phoneticPr fontId="1" type="noConversion"/>
  </si>
  <si>
    <t>Tub</t>
    <phoneticPr fontId="1" type="noConversion"/>
  </si>
  <si>
    <t>St.B</t>
    <phoneticPr fontId="1" type="noConversion"/>
  </si>
  <si>
    <t>Timp</t>
    <phoneticPr fontId="1" type="noConversion"/>
  </si>
  <si>
    <t>Perc</t>
    <phoneticPr fontId="1" type="noConversion"/>
  </si>
  <si>
    <t>S.Dr</t>
    <phoneticPr fontId="1" type="noConversion"/>
  </si>
  <si>
    <t>B.Dr</t>
    <phoneticPr fontId="1" type="noConversion"/>
  </si>
  <si>
    <t>Glock</t>
    <phoneticPr fontId="1" type="noConversion"/>
  </si>
  <si>
    <t>Mari</t>
    <phoneticPr fontId="1" type="noConversion"/>
  </si>
  <si>
    <t>Xylo</t>
    <phoneticPr fontId="1" type="noConversion"/>
  </si>
  <si>
    <t>Vib</t>
    <phoneticPr fontId="1" type="noConversion"/>
  </si>
  <si>
    <t>Picc/Fl</t>
    <phoneticPr fontId="1" type="noConversion"/>
  </si>
  <si>
    <t>St.B</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</si>
</sst>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5" formatCode="0&quot;枚&quot;"/>
    <numFmt numFmtId="186" formatCode="[$-411]ggge&quot;年　&quot;m&quot;月　&quot;d&quot;日&quot;"/>
  </numFmts>
  <fonts count="89"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b/>
      <sz val="16"/>
      <color indexed="10"/>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b/>
      <sz val="16"/>
      <color rgb="FFFF0000"/>
      <name val="ＭＳ Ｐゴシック"/>
      <family val="3"/>
      <charset val="128"/>
    </font>
    <font>
      <b/>
      <sz val="14"/>
      <name val="ＭＳ Ｐ明朝"/>
      <family val="1"/>
      <charset val="128"/>
    </font>
    <font>
      <sz val="9"/>
      <name val="ＭＳ Ｐ明朝"/>
      <family val="1"/>
      <charset val="128"/>
    </font>
    <font>
      <b/>
      <sz val="14"/>
      <name val="ＭＳ Ｐゴシック"/>
      <family val="3"/>
      <charset val="128"/>
      <scheme val="major"/>
    </font>
    <font>
      <u/>
      <sz val="11"/>
      <name val="ＭＳ Ｐゴシック"/>
      <family val="3"/>
      <charset val="128"/>
    </font>
    <font>
      <b/>
      <u/>
      <sz val="11"/>
      <color rgb="FFFF0000"/>
      <name val="ＭＳ Ｐゴシック"/>
      <family val="3"/>
      <charset val="128"/>
    </font>
    <font>
      <sz val="10"/>
      <color theme="3"/>
      <name val="ＭＳ 明朝"/>
      <family val="1"/>
      <charset val="134"/>
    </font>
    <font>
      <b/>
      <sz val="20"/>
      <color theme="3"/>
      <name val="ＭＳ Ｐ明朝"/>
      <family val="1"/>
      <charset val="128"/>
    </font>
    <font>
      <sz val="16"/>
      <color theme="3"/>
      <name val="ＭＳ Ｐ明朝"/>
      <family val="1"/>
      <charset val="134"/>
    </font>
    <font>
      <sz val="12"/>
      <color theme="3"/>
      <name val="ＭＳ 明朝"/>
      <family val="1"/>
      <charset val="134"/>
    </font>
    <font>
      <sz val="12"/>
      <color theme="3"/>
      <name val="ＭＳ 明朝"/>
      <family val="1"/>
      <charset val="128"/>
    </font>
    <font>
      <sz val="12"/>
      <color theme="3"/>
      <name val="ＭＳ Ｐ明朝"/>
      <family val="1"/>
      <charset val="134"/>
    </font>
    <font>
      <sz val="12"/>
      <color theme="3"/>
      <name val="ＭＳ Ｐ明朝"/>
      <family val="1"/>
      <charset val="128"/>
    </font>
    <font>
      <sz val="8"/>
      <color theme="3"/>
      <name val="ＭＳ Ｐ明朝"/>
      <family val="1"/>
      <charset val="134"/>
    </font>
    <font>
      <sz val="10"/>
      <color theme="3"/>
      <name val="ＭＳ 明朝"/>
      <family val="1"/>
      <charset val="128"/>
    </font>
    <font>
      <sz val="10"/>
      <color theme="3"/>
      <name val="ＭＳ Ｐ明朝"/>
      <family val="1"/>
      <charset val="134"/>
    </font>
    <font>
      <sz val="9"/>
      <color theme="3"/>
      <name val="ＭＳ 明朝"/>
      <family val="1"/>
      <charset val="134"/>
    </font>
    <font>
      <sz val="10"/>
      <color theme="3"/>
      <name val="ＭＳ Ｐ明朝"/>
      <family val="1"/>
      <charset val="128"/>
    </font>
    <font>
      <sz val="9"/>
      <color theme="3"/>
      <name val="ＭＳ Ｐ明朝"/>
      <family val="1"/>
      <charset val="134"/>
    </font>
    <font>
      <sz val="11"/>
      <color theme="3"/>
      <name val="ＭＳ Ｐ明朝"/>
      <family val="1"/>
      <charset val="134"/>
    </font>
    <font>
      <sz val="11"/>
      <color theme="3"/>
      <name val="ＭＳ Ｐ明朝"/>
      <family val="1"/>
      <charset val="128"/>
    </font>
    <font>
      <sz val="11"/>
      <color theme="3"/>
      <name val="ＭＳ Ｐゴシック"/>
      <family val="3"/>
      <charset val="128"/>
    </font>
    <font>
      <sz val="12"/>
      <color theme="3"/>
      <name val="ＭＳ ゴシック"/>
      <family val="3"/>
      <charset val="134"/>
    </font>
    <font>
      <sz val="11"/>
      <color theme="3"/>
      <name val="ＭＳ ゴシック"/>
      <family val="3"/>
      <charset val="134"/>
    </font>
    <font>
      <sz val="11"/>
      <color theme="3"/>
      <name val="HG正楷書体-PRO"/>
      <family val="4"/>
      <charset val="128"/>
    </font>
    <font>
      <sz val="11"/>
      <color theme="3"/>
      <name val="ＭＳ 明朝"/>
      <family val="1"/>
      <charset val="134"/>
    </font>
    <font>
      <sz val="12"/>
      <color theme="3"/>
      <name val="ＭＳ Ｐゴシック"/>
      <family val="3"/>
      <charset val="128"/>
    </font>
    <font>
      <b/>
      <sz val="16"/>
      <color theme="3"/>
      <name val="ＭＳ Ｐ明朝"/>
      <family val="1"/>
      <charset val="128"/>
    </font>
    <font>
      <sz val="11"/>
      <color theme="3"/>
      <name val="ＭＳ 明朝"/>
      <family val="1"/>
      <charset val="128"/>
    </font>
    <font>
      <sz val="10"/>
      <color theme="3"/>
      <name val="ＭＳ ゴシック"/>
      <family val="3"/>
      <charset val="134"/>
    </font>
    <font>
      <sz val="10"/>
      <color theme="3"/>
      <name val="ＭＳ Ｐゴシック"/>
      <family val="3"/>
      <charset val="128"/>
    </font>
    <font>
      <b/>
      <sz val="14"/>
      <color theme="3"/>
      <name val="ＭＳ Ｐ明朝"/>
      <family val="1"/>
      <charset val="128"/>
    </font>
    <font>
      <sz val="9"/>
      <color theme="3"/>
      <name val="ＭＳ Ｐ明朝"/>
      <family val="1"/>
      <charset val="128"/>
    </font>
    <font>
      <sz val="10.5"/>
      <color theme="3"/>
      <name val="ＭＳ Ｐゴシック"/>
      <family val="3"/>
      <charset val="128"/>
    </font>
    <font>
      <b/>
      <sz val="18"/>
      <color rgb="FFFF0000"/>
      <name val="ＭＳ Ｐゴシック"/>
      <family val="3"/>
      <charset val="128"/>
    </font>
    <font>
      <b/>
      <sz val="11"/>
      <color theme="9" tint="-0.249977111117893"/>
      <name val="ＭＳ Ｐゴシック"/>
      <family val="3"/>
      <charset val="128"/>
    </font>
  </fonts>
  <fills count="1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
      <patternFill patternType="solid">
        <fgColor rgb="FFFFCCFF"/>
        <bgColor indexed="64"/>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hair">
        <color indexed="64"/>
      </left>
      <right/>
      <top style="dotted">
        <color indexed="64"/>
      </top>
      <bottom/>
      <diagonal/>
    </border>
    <border>
      <left/>
      <right/>
      <top style="dotted">
        <color indexed="64"/>
      </top>
      <bottom/>
      <diagonal/>
    </border>
  </borders>
  <cellStyleXfs count="23">
    <xf numFmtId="0" fontId="0" fillId="0" borderId="0">
      <alignment vertical="center"/>
    </xf>
    <xf numFmtId="0" fontId="2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 fillId="0" borderId="0"/>
  </cellStyleXfs>
  <cellXfs count="1180">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3" borderId="41"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3"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3" fillId="9" borderId="0" xfId="0" applyFont="1" applyFill="1" applyAlignment="1">
      <alignment vertical="center"/>
    </xf>
    <xf numFmtId="0" fontId="36"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5"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5" fillId="0" borderId="20" xfId="0" applyNumberFormat="1" applyFont="1" applyBorder="1" applyAlignment="1" applyProtection="1">
      <alignment horizontal="right" vertical="center"/>
      <protection hidden="1"/>
    </xf>
    <xf numFmtId="0" fontId="38" fillId="0" borderId="21" xfId="0" applyFont="1" applyBorder="1" applyProtection="1">
      <alignment vertical="center"/>
      <protection hidden="1"/>
    </xf>
    <xf numFmtId="0" fontId="38" fillId="0" borderId="22" xfId="0" applyFont="1" applyBorder="1" applyProtection="1">
      <alignment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5" fillId="0" borderId="0" xfId="0" applyFont="1" applyBorder="1">
      <alignment vertical="center"/>
    </xf>
    <xf numFmtId="0" fontId="38"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22" fillId="2" borderId="0" xfId="0" applyFont="1" applyFill="1" applyAlignment="1">
      <alignment horizontal="center" vertical="center"/>
    </xf>
    <xf numFmtId="0" fontId="25" fillId="0" borderId="0" xfId="0" applyFont="1">
      <alignment vertical="center"/>
    </xf>
    <xf numFmtId="0" fontId="8" fillId="0" borderId="0"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8" fillId="0" borderId="7" xfId="0" applyFont="1" applyBorder="1" applyProtection="1">
      <alignment vertical="center"/>
      <protection hidden="1"/>
    </xf>
    <xf numFmtId="0" fontId="38" fillId="0" borderId="8" xfId="0" applyFont="1" applyBorder="1" applyProtection="1">
      <alignment vertical="center"/>
      <protection hidden="1"/>
    </xf>
    <xf numFmtId="0" fontId="45" fillId="0" borderId="21" xfId="0" applyFont="1" applyBorder="1" applyAlignment="1" applyProtection="1">
      <alignment horizontal="center" vertical="center"/>
      <protection hidden="1"/>
    </xf>
    <xf numFmtId="0" fontId="45" fillId="0" borderId="9" xfId="0" applyFont="1" applyBorder="1" applyProtection="1">
      <alignment vertical="center"/>
      <protection hidden="1"/>
    </xf>
    <xf numFmtId="0" fontId="45" fillId="0" borderId="0" xfId="0" applyFont="1" applyAlignment="1" applyProtection="1">
      <alignment horizontal="right" vertical="center"/>
      <protection hidden="1"/>
    </xf>
    <xf numFmtId="0" fontId="46" fillId="0" borderId="24" xfId="0" applyFont="1" applyBorder="1" applyProtection="1">
      <alignment vertical="center"/>
      <protection hidden="1"/>
    </xf>
    <xf numFmtId="0" fontId="35" fillId="0" borderId="15" xfId="0" applyFont="1" applyBorder="1" applyAlignment="1" applyProtection="1">
      <alignment horizontal="center" vertical="center"/>
      <protection hidden="1"/>
    </xf>
    <xf numFmtId="0" fontId="35" fillId="0" borderId="17" xfId="0" applyFont="1" applyBorder="1" applyAlignment="1" applyProtection="1">
      <alignment horizontal="center" vertical="center"/>
      <protection hidden="1"/>
    </xf>
    <xf numFmtId="0" fontId="40" fillId="0" borderId="23" xfId="0" applyFont="1" applyBorder="1" applyAlignment="1" applyProtection="1">
      <alignment horizontal="center" vertical="top" shrinkToFit="1"/>
      <protection hidden="1"/>
    </xf>
    <xf numFmtId="0" fontId="35" fillId="0" borderId="16" xfId="0" applyFont="1" applyBorder="1" applyAlignment="1" applyProtection="1">
      <alignment horizontal="right" vertical="center"/>
      <protection hidden="1"/>
    </xf>
    <xf numFmtId="0" fontId="35" fillId="0" borderId="16" xfId="0" applyFont="1" applyBorder="1" applyAlignment="1" applyProtection="1">
      <alignment horizontal="center" vertical="center"/>
      <protection hidden="1"/>
    </xf>
    <xf numFmtId="0" fontId="35" fillId="0" borderId="53" xfId="0" applyFont="1" applyBorder="1" applyAlignment="1" applyProtection="1">
      <alignment horizontal="left" vertical="center" indent="1"/>
      <protection hidden="1"/>
    </xf>
    <xf numFmtId="0" fontId="35" fillId="0" borderId="18" xfId="0" quotePrefix="1" applyFont="1" applyBorder="1" applyAlignment="1" applyProtection="1">
      <alignment horizontal="right" vertical="center"/>
      <protection hidden="1"/>
    </xf>
    <xf numFmtId="0" fontId="35" fillId="0" borderId="19" xfId="0" quotePrefix="1" applyFont="1" applyBorder="1" applyAlignment="1" applyProtection="1">
      <alignment horizontal="right" vertical="center"/>
      <protection hidden="1"/>
    </xf>
    <xf numFmtId="0" fontId="35" fillId="0" borderId="19" xfId="0" applyFont="1" applyBorder="1" applyAlignment="1" applyProtection="1">
      <alignment horizontal="center" vertical="center"/>
      <protection hidden="1"/>
    </xf>
    <xf numFmtId="0" fontId="35" fillId="0" borderId="44" xfId="0" applyFont="1" applyBorder="1" applyAlignment="1" applyProtection="1">
      <alignment horizontal="left" vertical="center" indent="1"/>
      <protection hidden="1"/>
    </xf>
    <xf numFmtId="0" fontId="35" fillId="0" borderId="18" xfId="0" applyFont="1" applyBorder="1" applyAlignment="1" applyProtection="1">
      <alignment horizontal="right" vertical="center"/>
      <protection hidden="1"/>
    </xf>
    <xf numFmtId="0" fontId="35" fillId="0" borderId="19" xfId="0" applyFont="1" applyBorder="1" applyAlignment="1" applyProtection="1">
      <alignment horizontal="right" vertical="center"/>
      <protection hidden="1"/>
    </xf>
    <xf numFmtId="0" fontId="35" fillId="0" borderId="18" xfId="0" applyFont="1" applyBorder="1" applyProtection="1">
      <alignment vertical="center"/>
      <protection hidden="1"/>
    </xf>
    <xf numFmtId="0" fontId="35"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5" fillId="0" borderId="51" xfId="0" applyFont="1" applyBorder="1" applyAlignment="1" applyProtection="1">
      <alignment horizontal="left" vertical="center" indent="1"/>
      <protection hidden="1"/>
    </xf>
    <xf numFmtId="0" fontId="35" fillId="0" borderId="38" xfId="0" applyFont="1" applyBorder="1" applyAlignment="1" applyProtection="1">
      <alignment vertical="center"/>
      <protection hidden="1"/>
    </xf>
    <xf numFmtId="0" fontId="35" fillId="0" borderId="40" xfId="0" applyFont="1" applyBorder="1" applyAlignment="1" applyProtection="1">
      <alignment vertical="center"/>
      <protection hidden="1"/>
    </xf>
    <xf numFmtId="0" fontId="35" fillId="0" borderId="38" xfId="0" applyFont="1" applyBorder="1" applyAlignment="1" applyProtection="1">
      <alignment horizontal="left" vertical="center"/>
      <protection hidden="1"/>
    </xf>
    <xf numFmtId="0" fontId="35" fillId="0" borderId="38" xfId="0" applyFont="1" applyBorder="1" applyAlignment="1" applyProtection="1">
      <alignment vertical="center" shrinkToFit="1"/>
      <protection hidden="1"/>
    </xf>
    <xf numFmtId="0" fontId="35"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9" fillId="0" borderId="0" xfId="0" applyFont="1">
      <alignment vertical="center"/>
    </xf>
    <xf numFmtId="0" fontId="46" fillId="0" borderId="0" xfId="0" applyFont="1">
      <alignment vertical="center"/>
    </xf>
    <xf numFmtId="0" fontId="0" fillId="11" borderId="0" xfId="0" applyFill="1">
      <alignment vertical="center"/>
    </xf>
    <xf numFmtId="0" fontId="0" fillId="9" borderId="0" xfId="0" applyFill="1">
      <alignment vertical="center"/>
    </xf>
    <xf numFmtId="0" fontId="50" fillId="12" borderId="0" xfId="0" applyFont="1" applyFill="1">
      <alignment vertical="center"/>
    </xf>
    <xf numFmtId="0" fontId="52" fillId="9" borderId="0" xfId="0" applyFont="1" applyFill="1" applyAlignment="1">
      <alignment horizontal="center" vertical="center"/>
    </xf>
    <xf numFmtId="0" fontId="52" fillId="13" borderId="0" xfId="0" applyFont="1" applyFill="1" applyAlignment="1">
      <alignment horizontal="center" vertical="center"/>
    </xf>
    <xf numFmtId="0" fontId="1" fillId="13" borderId="0" xfId="0" applyFont="1" applyFill="1">
      <alignment vertical="center"/>
    </xf>
    <xf numFmtId="0" fontId="35" fillId="0" borderId="19" xfId="0" applyFont="1" applyBorder="1" applyAlignment="1" applyProtection="1">
      <alignment horizontal="center" vertical="center"/>
      <protection hidden="1"/>
    </xf>
    <xf numFmtId="0" fontId="37" fillId="0" borderId="0" xfId="22" applyFont="1"/>
    <xf numFmtId="0" fontId="54" fillId="0" borderId="0" xfId="22" applyFont="1" applyAlignment="1" applyProtection="1">
      <alignment vertical="center" shrinkToFit="1"/>
    </xf>
    <xf numFmtId="0" fontId="55" fillId="0" borderId="0" xfId="22" applyFont="1"/>
    <xf numFmtId="0" fontId="37" fillId="0" borderId="0" xfId="22" applyFont="1" applyBorder="1"/>
    <xf numFmtId="0" fontId="37" fillId="0" borderId="0" xfId="22" applyFont="1" applyAlignment="1">
      <alignment vertical="center"/>
    </xf>
    <xf numFmtId="0" fontId="37" fillId="0" borderId="0" xfId="22" applyFont="1" applyBorder="1" applyAlignment="1">
      <alignment horizontal="center" vertical="center"/>
    </xf>
    <xf numFmtId="0" fontId="37" fillId="0" borderId="0" xfId="22" applyFont="1" applyAlignment="1">
      <alignment horizontal="center" vertical="center"/>
    </xf>
    <xf numFmtId="0" fontId="37" fillId="0" borderId="27" xfId="22" applyFont="1" applyBorder="1"/>
    <xf numFmtId="0" fontId="37" fillId="0" borderId="118" xfId="22" applyFont="1" applyBorder="1"/>
    <xf numFmtId="0" fontId="37" fillId="0" borderId="119" xfId="22" applyFont="1" applyBorder="1"/>
    <xf numFmtId="0" fontId="37" fillId="0" borderId="0" xfId="22" applyFont="1" applyBorder="1" applyAlignment="1">
      <alignment vertical="center" shrinkToFit="1"/>
    </xf>
    <xf numFmtId="0" fontId="37" fillId="0" borderId="0" xfId="22" applyFont="1" applyBorder="1" applyAlignment="1">
      <alignment horizontal="left" vertical="center"/>
    </xf>
    <xf numFmtId="0" fontId="37" fillId="0" borderId="0" xfId="22" applyFont="1" applyBorder="1" applyAlignment="1">
      <alignment vertical="center"/>
    </xf>
    <xf numFmtId="0" fontId="37" fillId="0" borderId="0" xfId="22" applyFont="1" applyBorder="1" applyAlignment="1">
      <alignment horizontal="right" vertical="center"/>
    </xf>
    <xf numFmtId="181" fontId="37" fillId="0" borderId="0" xfId="22" applyNumberFormat="1" applyFont="1" applyBorder="1" applyAlignment="1">
      <alignment vertical="center"/>
    </xf>
    <xf numFmtId="0" fontId="37" fillId="0" borderId="0" xfId="22" applyFont="1" applyAlignment="1"/>
    <xf numFmtId="0" fontId="37" fillId="0" borderId="0" xfId="22" applyFont="1" applyBorder="1" applyAlignment="1"/>
    <xf numFmtId="0" fontId="37" fillId="0" borderId="0" xfId="22" applyFont="1" applyBorder="1" applyAlignment="1">
      <alignment horizontal="center" vertical="center" shrinkToFit="1"/>
    </xf>
    <xf numFmtId="0" fontId="43" fillId="0" borderId="0" xfId="0" applyFont="1" applyBorder="1">
      <alignment vertical="center"/>
    </xf>
    <xf numFmtId="0" fontId="2" fillId="0" borderId="0" xfId="22" applyFont="1" applyBorder="1" applyAlignment="1">
      <alignment shrinkToFit="1"/>
    </xf>
    <xf numFmtId="0" fontId="2" fillId="0" borderId="0" xfId="22" applyFont="1" applyAlignment="1">
      <alignment shrinkToFit="1"/>
    </xf>
    <xf numFmtId="181" fontId="37" fillId="0" borderId="0" xfId="22" applyNumberFormat="1" applyFont="1" applyBorder="1" applyAlignment="1">
      <alignment vertical="center" shrinkToFit="1"/>
    </xf>
    <xf numFmtId="0" fontId="43" fillId="0" borderId="0" xfId="22" applyFont="1" applyBorder="1" applyAlignment="1">
      <alignment horizontal="center" vertical="center" shrinkToFit="1"/>
    </xf>
    <xf numFmtId="0" fontId="43" fillId="0" borderId="0" xfId="22" applyFont="1" applyBorder="1" applyAlignment="1">
      <alignment vertical="center" shrinkToFit="1"/>
    </xf>
    <xf numFmtId="56" fontId="0" fillId="0" borderId="0" xfId="0" applyNumberFormat="1" applyFont="1">
      <alignment vertical="center"/>
    </xf>
    <xf numFmtId="0" fontId="56" fillId="0" borderId="0" xfId="22" applyFont="1" applyAlignment="1" applyProtection="1">
      <alignment vertical="center" shrinkToFit="1"/>
    </xf>
    <xf numFmtId="0" fontId="59" fillId="0" borderId="0" xfId="0" applyFont="1" applyProtection="1">
      <alignment vertical="center"/>
      <protection hidden="1"/>
    </xf>
    <xf numFmtId="0" fontId="61" fillId="0" borderId="0" xfId="0" applyFont="1" applyAlignment="1" applyProtection="1">
      <alignment vertical="center" shrinkToFit="1"/>
      <protection hidden="1"/>
    </xf>
    <xf numFmtId="0" fontId="63" fillId="0" borderId="7" xfId="0" applyFont="1" applyBorder="1" applyProtection="1">
      <alignment vertical="center"/>
      <protection hidden="1"/>
    </xf>
    <xf numFmtId="0" fontId="63" fillId="0" borderId="8" xfId="0" applyFont="1" applyBorder="1" applyProtection="1">
      <alignment vertical="center"/>
      <protection hidden="1"/>
    </xf>
    <xf numFmtId="0" fontId="59" fillId="0" borderId="25" xfId="0" applyFont="1" applyBorder="1" applyAlignment="1" applyProtection="1">
      <alignment horizontal="center" vertical="center"/>
      <protection hidden="1"/>
    </xf>
    <xf numFmtId="178" fontId="62" fillId="0" borderId="11" xfId="0" applyNumberFormat="1" applyFont="1" applyBorder="1" applyAlignment="1" applyProtection="1">
      <alignment vertical="center" shrinkToFit="1"/>
      <protection hidden="1"/>
    </xf>
    <xf numFmtId="0" fontId="68" fillId="0" borderId="9" xfId="0" applyFont="1" applyBorder="1" applyProtection="1">
      <alignment vertical="center"/>
      <protection hidden="1"/>
    </xf>
    <xf numFmtId="0" fontId="66" fillId="0" borderId="10" xfId="0" applyFont="1" applyBorder="1" applyAlignment="1" applyProtection="1">
      <alignment horizontal="right" vertical="center" shrinkToFit="1"/>
      <protection hidden="1"/>
    </xf>
    <xf numFmtId="0" fontId="68" fillId="0" borderId="12" xfId="0" applyFont="1" applyBorder="1" applyProtection="1">
      <alignment vertical="center"/>
      <protection hidden="1"/>
    </xf>
    <xf numFmtId="0" fontId="59" fillId="0" borderId="13" xfId="0" applyFont="1" applyBorder="1" applyAlignment="1" applyProtection="1">
      <alignment horizontal="right" vertical="center" shrinkToFit="1"/>
      <protection hidden="1"/>
    </xf>
    <xf numFmtId="0" fontId="68" fillId="0" borderId="14" xfId="0" applyFont="1" applyBorder="1" applyAlignment="1" applyProtection="1">
      <alignment horizontal="center" vertical="center" shrinkToFit="1"/>
      <protection hidden="1"/>
    </xf>
    <xf numFmtId="0" fontId="71" fillId="0" borderId="11" xfId="0" applyFont="1" applyBorder="1" applyAlignment="1" applyProtection="1">
      <alignment horizontal="center" vertical="center"/>
      <protection hidden="1"/>
    </xf>
    <xf numFmtId="0" fontId="71" fillId="0" borderId="40" xfId="0" applyFont="1" applyBorder="1" applyAlignment="1" applyProtection="1">
      <alignment vertical="center"/>
      <protection hidden="1"/>
    </xf>
    <xf numFmtId="0" fontId="71" fillId="0" borderId="38" xfId="0" applyFont="1" applyBorder="1" applyAlignment="1" applyProtection="1">
      <alignment horizontal="center" vertical="center"/>
      <protection hidden="1"/>
    </xf>
    <xf numFmtId="0" fontId="64" fillId="0" borderId="1" xfId="0" applyFont="1" applyBorder="1" applyAlignment="1" applyProtection="1">
      <alignment horizontal="center" vertical="center" shrinkToFit="1"/>
      <protection hidden="1"/>
    </xf>
    <xf numFmtId="0" fontId="59" fillId="0" borderId="9" xfId="0" applyFont="1" applyBorder="1" applyAlignment="1" applyProtection="1">
      <alignment horizontal="center" vertical="center"/>
      <protection hidden="1"/>
    </xf>
    <xf numFmtId="0" fontId="59" fillId="0" borderId="21" xfId="0" applyFont="1" applyBorder="1" applyAlignment="1" applyProtection="1">
      <alignment horizontal="center" vertical="center"/>
      <protection hidden="1"/>
    </xf>
    <xf numFmtId="182" fontId="62" fillId="0" borderId="20" xfId="0" applyNumberFormat="1" applyFont="1" applyBorder="1" applyAlignment="1" applyProtection="1">
      <alignment horizontal="right" vertical="center"/>
      <protection hidden="1"/>
    </xf>
    <xf numFmtId="0" fontId="63" fillId="0" borderId="21" xfId="0" applyFont="1" applyBorder="1" applyProtection="1">
      <alignment vertical="center"/>
      <protection hidden="1"/>
    </xf>
    <xf numFmtId="0" fontId="63" fillId="0" borderId="22" xfId="0" applyFont="1" applyBorder="1" applyProtection="1">
      <alignment vertical="center"/>
      <protection hidden="1"/>
    </xf>
    <xf numFmtId="0" fontId="59" fillId="0" borderId="23" xfId="0" applyFont="1" applyBorder="1" applyAlignment="1" applyProtection="1">
      <alignment horizontal="center" vertical="top" shrinkToFit="1"/>
      <protection hidden="1"/>
    </xf>
    <xf numFmtId="0" fontId="75" fillId="0" borderId="9" xfId="0" applyFont="1" applyBorder="1" applyProtection="1">
      <alignment vertical="center"/>
      <protection hidden="1"/>
    </xf>
    <xf numFmtId="0" fontId="76" fillId="0" borderId="21" xfId="0" applyFont="1" applyBorder="1" applyAlignment="1" applyProtection="1">
      <alignment horizontal="center" vertical="center"/>
      <protection hidden="1"/>
    </xf>
    <xf numFmtId="0" fontId="75" fillId="0" borderId="21" xfId="0" applyFont="1" applyBorder="1" applyAlignment="1" applyProtection="1">
      <alignment horizontal="center" vertical="center"/>
      <protection hidden="1"/>
    </xf>
    <xf numFmtId="0" fontId="76" fillId="0" borderId="0" xfId="0" applyFont="1" applyBorder="1" applyAlignment="1" applyProtection="1">
      <alignment horizontal="center" vertical="center"/>
      <protection hidden="1"/>
    </xf>
    <xf numFmtId="0" fontId="76" fillId="0" borderId="0" xfId="0" applyFont="1" applyProtection="1">
      <alignment vertical="center"/>
      <protection hidden="1"/>
    </xf>
    <xf numFmtId="0" fontId="76" fillId="0" borderId="0" xfId="0" applyFont="1" applyAlignment="1" applyProtection="1">
      <alignment horizontal="right" vertical="center"/>
      <protection hidden="1"/>
    </xf>
    <xf numFmtId="0" fontId="75" fillId="0" borderId="0" xfId="0" applyFont="1" applyAlignment="1" applyProtection="1">
      <alignment horizontal="right" vertical="center"/>
      <protection hidden="1"/>
    </xf>
    <xf numFmtId="0" fontId="77" fillId="0" borderId="0" xfId="0" applyFont="1" applyAlignment="1" applyProtection="1">
      <alignment horizontal="right" vertical="center"/>
      <protection hidden="1"/>
    </xf>
    <xf numFmtId="183" fontId="76" fillId="0" borderId="0" xfId="0" applyNumberFormat="1" applyFont="1" applyAlignment="1" applyProtection="1">
      <alignment horizontal="center" vertical="center"/>
      <protection hidden="1"/>
    </xf>
    <xf numFmtId="0" fontId="77" fillId="0" borderId="21" xfId="0" applyFont="1" applyBorder="1" applyAlignment="1" applyProtection="1">
      <alignment horizontal="center" vertical="center"/>
      <protection hidden="1"/>
    </xf>
    <xf numFmtId="184" fontId="76" fillId="0" borderId="21" xfId="0" applyNumberFormat="1" applyFont="1" applyBorder="1" applyAlignment="1" applyProtection="1">
      <alignment horizontal="center" vertical="center"/>
      <protection hidden="1"/>
    </xf>
    <xf numFmtId="184" fontId="76" fillId="0" borderId="21" xfId="0" applyNumberFormat="1" applyFont="1" applyBorder="1" applyProtection="1">
      <alignment vertical="center"/>
      <protection hidden="1"/>
    </xf>
    <xf numFmtId="184" fontId="76" fillId="0" borderId="52" xfId="0" applyNumberFormat="1" applyFont="1" applyBorder="1" applyProtection="1">
      <alignment vertical="center"/>
      <protection hidden="1"/>
    </xf>
    <xf numFmtId="0" fontId="76" fillId="0" borderId="24" xfId="0" applyFont="1" applyBorder="1" applyProtection="1">
      <alignment vertical="center"/>
      <protection hidden="1"/>
    </xf>
    <xf numFmtId="0" fontId="77" fillId="0" borderId="0" xfId="0" applyFont="1" applyBorder="1" applyAlignment="1" applyProtection="1">
      <alignment horizontal="center" vertical="center"/>
      <protection hidden="1"/>
    </xf>
    <xf numFmtId="184" fontId="76" fillId="0" borderId="0" xfId="0" applyNumberFormat="1" applyFont="1" applyBorder="1" applyAlignment="1" applyProtection="1">
      <alignment horizontal="center" vertical="center"/>
      <protection hidden="1"/>
    </xf>
    <xf numFmtId="184" fontId="76" fillId="0" borderId="0" xfId="0" applyNumberFormat="1" applyFont="1" applyBorder="1" applyProtection="1">
      <alignment vertical="center"/>
      <protection hidden="1"/>
    </xf>
    <xf numFmtId="184" fontId="76" fillId="0" borderId="25" xfId="0" applyNumberFormat="1" applyFont="1" applyBorder="1" applyProtection="1">
      <alignment vertical="center"/>
      <protection hidden="1"/>
    </xf>
    <xf numFmtId="0" fontId="76" fillId="0" borderId="24"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78" fillId="0" borderId="0" xfId="0" applyFont="1" applyBorder="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79" fillId="0" borderId="24" xfId="0" applyFont="1" applyBorder="1" applyProtection="1">
      <alignment vertical="center"/>
      <protection hidden="1"/>
    </xf>
    <xf numFmtId="0" fontId="74" fillId="0" borderId="24" xfId="0" applyFont="1" applyBorder="1" applyProtection="1">
      <alignment vertical="center"/>
      <protection hidden="1"/>
    </xf>
    <xf numFmtId="0" fontId="74" fillId="0" borderId="0" xfId="0" applyFont="1" applyAlignment="1" applyProtection="1">
      <alignment horizontal="center" vertical="center" shrinkToFit="1"/>
      <protection hidden="1"/>
    </xf>
    <xf numFmtId="0" fontId="78" fillId="0" borderId="26" xfId="0" applyFont="1" applyBorder="1" applyAlignment="1" applyProtection="1">
      <alignment horizontal="center" vertical="center"/>
      <protection hidden="1"/>
    </xf>
    <xf numFmtId="0" fontId="78" fillId="0" borderId="39" xfId="0" applyFont="1" applyBorder="1" applyAlignment="1" applyProtection="1">
      <alignment horizontal="center" vertical="center"/>
      <protection hidden="1"/>
    </xf>
    <xf numFmtId="0" fontId="78" fillId="0" borderId="24" xfId="0" applyFont="1" applyBorder="1" applyProtection="1">
      <alignment vertical="center"/>
      <protection hidden="1"/>
    </xf>
    <xf numFmtId="0" fontId="78" fillId="0" borderId="0" xfId="0" applyFont="1" applyProtection="1">
      <alignment vertical="center"/>
      <protection hidden="1"/>
    </xf>
    <xf numFmtId="0" fontId="78" fillId="0" borderId="27" xfId="0" applyFont="1" applyBorder="1" applyProtection="1">
      <alignment vertical="center"/>
      <protection hidden="1"/>
    </xf>
    <xf numFmtId="0" fontId="78" fillId="0" borderId="28" xfId="0" applyFont="1" applyBorder="1" applyProtection="1">
      <alignment vertical="center"/>
      <protection hidden="1"/>
    </xf>
    <xf numFmtId="0" fontId="78" fillId="0" borderId="29" xfId="0" applyFont="1" applyBorder="1" applyProtection="1">
      <alignment vertical="center"/>
      <protection hidden="1"/>
    </xf>
    <xf numFmtId="0" fontId="78" fillId="0" borderId="30" xfId="0" applyFont="1" applyBorder="1" applyProtection="1">
      <alignment vertical="center"/>
      <protection hidden="1"/>
    </xf>
    <xf numFmtId="0" fontId="59" fillId="0" borderId="0" xfId="0" applyFont="1">
      <alignment vertical="center"/>
    </xf>
    <xf numFmtId="0" fontId="62" fillId="0" borderId="15" xfId="0" applyFont="1" applyBorder="1" applyAlignment="1" applyProtection="1">
      <alignment horizontal="center" vertical="center"/>
      <protection hidden="1"/>
    </xf>
    <xf numFmtId="0" fontId="62" fillId="0" borderId="16" xfId="0" applyFont="1" applyBorder="1" applyAlignment="1" applyProtection="1">
      <alignment horizontal="right" vertical="center"/>
      <protection hidden="1"/>
    </xf>
    <xf numFmtId="0" fontId="62" fillId="0" borderId="16" xfId="0" applyFont="1" applyFill="1" applyBorder="1" applyAlignment="1" applyProtection="1">
      <alignment horizontal="center" vertical="center"/>
      <protection hidden="1"/>
    </xf>
    <xf numFmtId="0" fontId="62" fillId="0" borderId="16" xfId="0" applyFont="1" applyBorder="1" applyAlignment="1" applyProtection="1">
      <alignment horizontal="center" vertical="center"/>
      <protection hidden="1"/>
    </xf>
    <xf numFmtId="0" fontId="62" fillId="0" borderId="53" xfId="0" applyFont="1" applyBorder="1" applyAlignment="1" applyProtection="1">
      <alignment horizontal="left" vertical="center" indent="1"/>
      <protection hidden="1"/>
    </xf>
    <xf numFmtId="0" fontId="62" fillId="0" borderId="17" xfId="0" applyFont="1" applyBorder="1" applyAlignment="1" applyProtection="1">
      <alignment horizontal="center" vertical="center"/>
      <protection hidden="1"/>
    </xf>
    <xf numFmtId="0" fontId="62" fillId="0" borderId="18" xfId="0" quotePrefix="1" applyFont="1" applyBorder="1" applyAlignment="1" applyProtection="1">
      <alignment horizontal="right" vertical="center"/>
      <protection hidden="1"/>
    </xf>
    <xf numFmtId="0" fontId="62" fillId="0" borderId="19" xfId="0" quotePrefix="1" applyFont="1" applyBorder="1" applyAlignment="1" applyProtection="1">
      <alignment horizontal="right" vertical="center"/>
      <protection hidden="1"/>
    </xf>
    <xf numFmtId="0" fontId="62" fillId="0" borderId="19" xfId="0" applyFont="1" applyBorder="1" applyAlignment="1" applyProtection="1">
      <alignment horizontal="center" vertical="center"/>
      <protection hidden="1"/>
    </xf>
    <xf numFmtId="0" fontId="62" fillId="0" borderId="44" xfId="0" applyFont="1" applyBorder="1" applyAlignment="1" applyProtection="1">
      <alignment horizontal="left" vertical="center" indent="1"/>
      <protection hidden="1"/>
    </xf>
    <xf numFmtId="0" fontId="62" fillId="0" borderId="18" xfId="0" applyFont="1" applyBorder="1" applyAlignment="1" applyProtection="1">
      <alignment horizontal="right" vertical="center"/>
      <protection hidden="1"/>
    </xf>
    <xf numFmtId="0" fontId="62" fillId="0" borderId="19" xfId="0" applyFont="1" applyBorder="1" applyAlignment="1" applyProtection="1">
      <alignment horizontal="right" vertical="center"/>
      <protection hidden="1"/>
    </xf>
    <xf numFmtId="0" fontId="62" fillId="0" borderId="18" xfId="0" applyFont="1" applyBorder="1" applyProtection="1">
      <alignment vertical="center"/>
      <protection hidden="1"/>
    </xf>
    <xf numFmtId="0" fontId="62" fillId="0" borderId="19" xfId="0" applyFont="1" applyBorder="1" applyProtection="1">
      <alignment vertical="center"/>
      <protection hidden="1"/>
    </xf>
    <xf numFmtId="0" fontId="64" fillId="0" borderId="37" xfId="0" applyFont="1" applyBorder="1" applyAlignment="1" applyProtection="1">
      <alignment horizontal="center" vertical="center" shrinkToFit="1"/>
      <protection hidden="1"/>
    </xf>
    <xf numFmtId="0" fontId="62" fillId="0" borderId="51" xfId="0" applyFont="1" applyBorder="1" applyAlignment="1" applyProtection="1">
      <alignment horizontal="left" vertical="center" indent="1"/>
      <protection hidden="1"/>
    </xf>
    <xf numFmtId="0" fontId="62" fillId="0" borderId="38" xfId="0" applyFont="1" applyBorder="1" applyAlignment="1" applyProtection="1">
      <alignment horizontal="left" vertical="center"/>
      <protection hidden="1"/>
    </xf>
    <xf numFmtId="0" fontId="62" fillId="0" borderId="38" xfId="0" applyFont="1" applyBorder="1" applyAlignment="1" applyProtection="1">
      <alignment vertical="center"/>
      <protection hidden="1"/>
    </xf>
    <xf numFmtId="0" fontId="62" fillId="0" borderId="40" xfId="0" applyFont="1" applyBorder="1" applyAlignment="1" applyProtection="1">
      <alignment vertical="center"/>
      <protection hidden="1"/>
    </xf>
    <xf numFmtId="0" fontId="62" fillId="0" borderId="38" xfId="0" applyFont="1" applyBorder="1" applyAlignment="1" applyProtection="1">
      <alignment vertical="center" shrinkToFit="1"/>
      <protection hidden="1"/>
    </xf>
    <xf numFmtId="0" fontId="81" fillId="0" borderId="23" xfId="0" applyFont="1" applyBorder="1" applyAlignment="1" applyProtection="1">
      <alignment horizontal="center" vertical="top" shrinkToFit="1"/>
      <protection hidden="1"/>
    </xf>
    <xf numFmtId="0" fontId="82" fillId="0" borderId="9" xfId="0" applyFont="1" applyBorder="1" applyProtection="1">
      <alignment vertical="center"/>
      <protection hidden="1"/>
    </xf>
    <xf numFmtId="0" fontId="82" fillId="0" borderId="21" xfId="0" applyFont="1" applyBorder="1" applyAlignment="1" applyProtection="1">
      <alignment horizontal="center" vertical="center"/>
      <protection hidden="1"/>
    </xf>
    <xf numFmtId="0" fontId="82" fillId="0" borderId="0" xfId="0" applyFont="1" applyBorder="1" applyAlignment="1" applyProtection="1">
      <alignment horizontal="center" vertical="center"/>
      <protection hidden="1"/>
    </xf>
    <xf numFmtId="0" fontId="76" fillId="0" borderId="0" xfId="0" applyFont="1" applyBorder="1" applyProtection="1">
      <alignment vertical="center"/>
      <protection hidden="1"/>
    </xf>
    <xf numFmtId="0" fontId="76" fillId="0" borderId="0" xfId="0" applyFont="1" applyBorder="1" applyAlignment="1" applyProtection="1">
      <alignment horizontal="right" vertical="center"/>
      <protection hidden="1"/>
    </xf>
    <xf numFmtId="0" fontId="77" fillId="0" borderId="0" xfId="0" applyFont="1" applyBorder="1" applyAlignment="1" applyProtection="1">
      <alignment horizontal="right" vertical="center"/>
      <protection hidden="1"/>
    </xf>
    <xf numFmtId="183" fontId="76" fillId="0" borderId="0" xfId="0" applyNumberFormat="1" applyFont="1" applyBorder="1" applyAlignment="1" applyProtection="1">
      <alignment horizontal="center" vertical="center"/>
      <protection hidden="1"/>
    </xf>
    <xf numFmtId="0" fontId="82" fillId="0" borderId="24"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83" fillId="0" borderId="24" xfId="0" applyFont="1" applyBorder="1" applyProtection="1">
      <alignment vertical="center"/>
      <protection hidden="1"/>
    </xf>
    <xf numFmtId="0" fontId="82" fillId="0" borderId="100" xfId="0" applyFont="1" applyBorder="1" applyAlignment="1" applyProtection="1">
      <alignment horizontal="center" vertical="center"/>
      <protection hidden="1"/>
    </xf>
    <xf numFmtId="0" fontId="82" fillId="0" borderId="101" xfId="0" applyFont="1" applyBorder="1" applyAlignment="1" applyProtection="1">
      <alignment horizontal="center" vertical="center"/>
      <protection hidden="1"/>
    </xf>
    <xf numFmtId="0" fontId="82" fillId="0" borderId="102" xfId="0" applyFont="1" applyBorder="1" applyAlignment="1" applyProtection="1">
      <alignment horizontal="center" vertical="center"/>
      <protection hidden="1"/>
    </xf>
    <xf numFmtId="0" fontId="82" fillId="0" borderId="24" xfId="0" applyFont="1" applyBorder="1" applyProtection="1">
      <alignment vertical="center"/>
      <protection hidden="1"/>
    </xf>
    <xf numFmtId="0" fontId="82" fillId="0" borderId="103" xfId="0" applyFont="1" applyBorder="1" applyAlignment="1" applyProtection="1">
      <alignment horizontal="center" vertical="center"/>
      <protection hidden="1"/>
    </xf>
    <xf numFmtId="0" fontId="82" fillId="0" borderId="104" xfId="0" applyFont="1" applyBorder="1" applyAlignment="1" applyProtection="1">
      <alignment horizontal="center" vertical="center"/>
      <protection hidden="1"/>
    </xf>
    <xf numFmtId="0" fontId="82" fillId="0" borderId="103" xfId="0" applyFont="1" applyBorder="1" applyProtection="1">
      <alignment vertical="center"/>
      <protection hidden="1"/>
    </xf>
    <xf numFmtId="0" fontId="82" fillId="0" borderId="0" xfId="0" applyFont="1" applyBorder="1" applyProtection="1">
      <alignment vertical="center"/>
      <protection hidden="1"/>
    </xf>
    <xf numFmtId="0" fontId="83" fillId="0" borderId="0" xfId="0" applyFont="1" applyBorder="1" applyAlignment="1" applyProtection="1">
      <alignment horizontal="center" vertical="center" shrinkToFit="1"/>
      <protection hidden="1"/>
    </xf>
    <xf numFmtId="0" fontId="59" fillId="0" borderId="24" xfId="0" applyFont="1" applyBorder="1" applyProtection="1">
      <alignment vertical="center"/>
      <protection hidden="1"/>
    </xf>
    <xf numFmtId="0" fontId="59" fillId="0" borderId="103" xfId="0" applyFont="1" applyBorder="1" applyProtection="1">
      <alignment vertical="center"/>
      <protection hidden="1"/>
    </xf>
    <xf numFmtId="0" fontId="59" fillId="0" borderId="0" xfId="0" applyFont="1" applyBorder="1" applyProtection="1">
      <alignment vertical="center"/>
      <protection hidden="1"/>
    </xf>
    <xf numFmtId="0" fontId="59" fillId="0" borderId="104" xfId="0" applyFont="1" applyBorder="1" applyProtection="1">
      <alignment vertical="center"/>
      <protection hidden="1"/>
    </xf>
    <xf numFmtId="0" fontId="59" fillId="0" borderId="0" xfId="0" applyFont="1" applyBorder="1" applyAlignment="1" applyProtection="1">
      <alignment vertical="center"/>
      <protection hidden="1"/>
    </xf>
    <xf numFmtId="0" fontId="59" fillId="0" borderId="0" xfId="0" applyFont="1" applyBorder="1" applyAlignment="1" applyProtection="1">
      <alignment horizontal="right" vertical="center"/>
      <protection hidden="1"/>
    </xf>
    <xf numFmtId="0" fontId="59" fillId="0" borderId="0" xfId="0" applyFont="1" applyFill="1" applyBorder="1" applyAlignment="1" applyProtection="1">
      <alignment vertical="center"/>
      <protection hidden="1"/>
    </xf>
    <xf numFmtId="0" fontId="59" fillId="0" borderId="25" xfId="0" applyFont="1" applyBorder="1" applyProtection="1">
      <alignment vertical="center"/>
      <protection hidden="1"/>
    </xf>
    <xf numFmtId="0" fontId="59" fillId="0" borderId="24" xfId="0" applyFont="1" applyBorder="1">
      <alignment vertical="center"/>
    </xf>
    <xf numFmtId="0" fontId="59" fillId="0" borderId="103" xfId="0" applyFont="1" applyBorder="1">
      <alignment vertical="center"/>
    </xf>
    <xf numFmtId="0" fontId="59" fillId="0" borderId="0" xfId="0" applyFont="1" applyBorder="1">
      <alignment vertical="center"/>
    </xf>
    <xf numFmtId="0" fontId="59" fillId="0" borderId="104" xfId="0" applyFont="1" applyBorder="1">
      <alignment vertical="center"/>
    </xf>
    <xf numFmtId="0" fontId="59" fillId="0" borderId="25" xfId="0" applyFont="1" applyBorder="1">
      <alignment vertical="center"/>
    </xf>
    <xf numFmtId="0" fontId="65" fillId="0" borderId="0" xfId="0" applyFont="1" applyBorder="1">
      <alignment vertical="center"/>
    </xf>
    <xf numFmtId="0" fontId="63" fillId="0" borderId="0" xfId="0" applyFont="1" applyBorder="1">
      <alignment vertical="center"/>
    </xf>
    <xf numFmtId="0" fontId="62" fillId="0" borderId="0" xfId="0" applyFont="1" applyBorder="1">
      <alignment vertical="center"/>
    </xf>
    <xf numFmtId="0" fontId="59" fillId="0" borderId="95" xfId="0" applyFont="1" applyBorder="1" applyAlignment="1">
      <alignment vertical="center"/>
    </xf>
    <xf numFmtId="0" fontId="59" fillId="0" borderId="91" xfId="0" applyFont="1" applyBorder="1" applyAlignment="1">
      <alignment vertical="center"/>
    </xf>
    <xf numFmtId="0" fontId="59" fillId="0" borderId="105" xfId="0" applyFont="1" applyBorder="1">
      <alignment vertical="center"/>
    </xf>
    <xf numFmtId="0" fontId="59" fillId="0" borderId="106" xfId="0" applyFont="1" applyBorder="1">
      <alignment vertical="center"/>
    </xf>
    <xf numFmtId="0" fontId="59" fillId="0" borderId="107" xfId="0" applyFont="1" applyBorder="1">
      <alignment vertical="center"/>
    </xf>
    <xf numFmtId="0" fontId="59" fillId="0" borderId="28" xfId="0" applyFont="1" applyBorder="1">
      <alignment vertical="center"/>
    </xf>
    <xf numFmtId="0" fontId="59" fillId="0" borderId="29" xfId="0" applyFont="1" applyBorder="1">
      <alignment vertical="center"/>
    </xf>
    <xf numFmtId="0" fontId="59" fillId="0" borderId="30" xfId="0" applyFont="1" applyBorder="1">
      <alignment vertical="center"/>
    </xf>
    <xf numFmtId="0" fontId="74" fillId="0" borderId="0" xfId="22" applyFont="1" applyBorder="1" applyAlignment="1">
      <alignment shrinkToFit="1"/>
    </xf>
    <xf numFmtId="0" fontId="74" fillId="0" borderId="0" xfId="22" applyFont="1" applyAlignment="1">
      <alignment shrinkToFit="1"/>
    </xf>
    <xf numFmtId="0" fontId="84" fillId="0" borderId="0" xfId="22" applyFont="1" applyAlignment="1" applyProtection="1">
      <alignment vertical="center" shrinkToFit="1"/>
    </xf>
    <xf numFmtId="0" fontId="73" fillId="0" borderId="0" xfId="22" applyFont="1"/>
    <xf numFmtId="0" fontId="73" fillId="0" borderId="0" xfId="22" applyFont="1" applyBorder="1"/>
    <xf numFmtId="0" fontId="85" fillId="0" borderId="0" xfId="22" applyFont="1"/>
    <xf numFmtId="0" fontId="73" fillId="0" borderId="0" xfId="22" applyFont="1" applyAlignment="1">
      <alignment vertical="center"/>
    </xf>
    <xf numFmtId="0" fontId="73" fillId="0" borderId="0" xfId="22" applyFont="1" applyBorder="1" applyAlignment="1">
      <alignment horizontal="center" vertical="center"/>
    </xf>
    <xf numFmtId="181" fontId="73" fillId="0" borderId="0" xfId="22" applyNumberFormat="1" applyFont="1" applyBorder="1" applyAlignment="1">
      <alignment vertical="center" shrinkToFit="1"/>
    </xf>
    <xf numFmtId="0" fontId="73" fillId="0" borderId="0" xfId="22" applyFont="1" applyAlignment="1">
      <alignment horizontal="center" vertical="center"/>
    </xf>
    <xf numFmtId="0" fontId="73" fillId="0" borderId="27" xfId="22" applyFont="1" applyBorder="1"/>
    <xf numFmtId="0" fontId="73" fillId="0" borderId="118" xfId="22" applyFont="1" applyBorder="1"/>
    <xf numFmtId="0" fontId="73" fillId="0" borderId="119" xfId="22" applyFont="1" applyBorder="1"/>
    <xf numFmtId="0" fontId="65" fillId="0" borderId="0" xfId="22" applyFont="1" applyBorder="1" applyAlignment="1">
      <alignment horizontal="center" vertical="center" shrinkToFit="1"/>
    </xf>
    <xf numFmtId="0" fontId="73" fillId="0" borderId="0" xfId="22" applyFont="1" applyBorder="1" applyAlignment="1">
      <alignment horizontal="center" vertical="center" shrinkToFit="1"/>
    </xf>
    <xf numFmtId="0" fontId="73" fillId="0" borderId="0" xfId="22" applyFont="1" applyBorder="1" applyAlignment="1">
      <alignment vertical="center" shrinkToFit="1"/>
    </xf>
    <xf numFmtId="0" fontId="73" fillId="0" borderId="0" xfId="22" applyFont="1" applyBorder="1" applyAlignment="1">
      <alignment horizontal="left" vertical="center"/>
    </xf>
    <xf numFmtId="181" fontId="73" fillId="0" borderId="0" xfId="22" applyNumberFormat="1" applyFont="1" applyBorder="1" applyAlignment="1">
      <alignment vertical="center"/>
    </xf>
    <xf numFmtId="0" fontId="73" fillId="0" borderId="0" xfId="22" applyFont="1" applyBorder="1" applyAlignment="1">
      <alignment vertical="center"/>
    </xf>
    <xf numFmtId="0" fontId="73" fillId="0" borderId="0" xfId="22" applyFont="1" applyBorder="1" applyAlignment="1">
      <alignment horizontal="right" vertical="center"/>
    </xf>
    <xf numFmtId="0" fontId="74" fillId="0" borderId="2" xfId="0" applyFont="1" applyBorder="1" applyAlignment="1" applyProtection="1">
      <alignment horizontal="center" vertical="center" wrapText="1"/>
      <protection hidden="1"/>
    </xf>
    <xf numFmtId="0" fontId="74" fillId="0" borderId="31" xfId="0" applyFont="1" applyBorder="1" applyAlignment="1" applyProtection="1">
      <alignment horizontal="center" vertical="center" wrapText="1"/>
      <protection hidden="1"/>
    </xf>
    <xf numFmtId="0" fontId="74" fillId="0" borderId="32" xfId="0" applyFont="1" applyBorder="1" applyAlignment="1" applyProtection="1">
      <alignment horizontal="center" vertical="center" wrapText="1"/>
      <protection hidden="1"/>
    </xf>
    <xf numFmtId="0" fontId="74" fillId="0" borderId="33" xfId="0" applyFont="1" applyBorder="1" applyAlignment="1" applyProtection="1">
      <alignment horizontal="center" vertical="center" wrapText="1"/>
      <protection hidden="1"/>
    </xf>
    <xf numFmtId="0" fontId="74" fillId="0" borderId="34" xfId="0" applyFont="1" applyBorder="1" applyAlignment="1" applyProtection="1">
      <alignment horizontal="center" vertical="center" wrapText="1"/>
      <protection hidden="1"/>
    </xf>
    <xf numFmtId="0" fontId="74" fillId="0" borderId="35" xfId="0" applyFont="1"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74" fillId="0" borderId="46" xfId="0" applyFont="1" applyBorder="1" applyAlignment="1" applyProtection="1">
      <alignment horizontal="center" vertical="center" wrapText="1"/>
      <protection hidden="1"/>
    </xf>
    <xf numFmtId="0" fontId="74" fillId="0" borderId="47" xfId="0" applyFont="1" applyBorder="1" applyAlignment="1" applyProtection="1">
      <alignment horizontal="center" vertical="center" wrapText="1"/>
      <protection hidden="1"/>
    </xf>
    <xf numFmtId="0" fontId="74" fillId="0" borderId="48" xfId="0" applyFont="1" applyBorder="1" applyAlignment="1" applyProtection="1">
      <alignment horizontal="center" vertical="center" wrapText="1"/>
      <protection hidden="1"/>
    </xf>
    <xf numFmtId="0" fontId="74" fillId="0" borderId="34" xfId="0" applyFont="1" applyBorder="1" applyProtection="1">
      <alignment vertical="center"/>
      <protection hidden="1"/>
    </xf>
    <xf numFmtId="0" fontId="74" fillId="0" borderId="46" xfId="0" applyFont="1" applyBorder="1" applyProtection="1">
      <alignment vertical="center"/>
      <protection hidden="1"/>
    </xf>
    <xf numFmtId="0" fontId="74" fillId="0" borderId="48" xfId="0" applyFont="1" applyBorder="1" applyAlignment="1" applyProtection="1">
      <alignment horizontal="center" vertical="center"/>
      <protection hidden="1"/>
    </xf>
    <xf numFmtId="0" fontId="74" fillId="0" borderId="47" xfId="0" applyFont="1" applyFill="1" applyBorder="1" applyAlignment="1" applyProtection="1">
      <alignment horizontal="center" vertical="center" wrapText="1"/>
      <protection hidden="1"/>
    </xf>
    <xf numFmtId="0" fontId="74" fillId="0" borderId="34" xfId="0" applyFont="1" applyFill="1" applyBorder="1" applyAlignment="1" applyProtection="1">
      <alignment horizontal="center" vertical="center" wrapText="1"/>
      <protection hidden="1"/>
    </xf>
    <xf numFmtId="0" fontId="74" fillId="0" borderId="46" xfId="0" applyFont="1" applyFill="1" applyBorder="1" applyAlignment="1" applyProtection="1">
      <alignment horizontal="center" vertical="center" wrapText="1"/>
      <protection hidden="1"/>
    </xf>
    <xf numFmtId="0" fontId="74" fillId="7" borderId="47" xfId="0" applyFont="1" applyFill="1" applyBorder="1" applyAlignment="1" applyProtection="1">
      <alignment horizontal="center" vertical="center"/>
      <protection hidden="1"/>
    </xf>
    <xf numFmtId="0" fontId="74" fillId="7" borderId="33" xfId="0" applyFont="1" applyFill="1" applyBorder="1" applyAlignment="1" applyProtection="1">
      <alignment horizontal="center" vertical="center"/>
      <protection hidden="1"/>
    </xf>
    <xf numFmtId="0" fontId="74" fillId="7" borderId="48" xfId="0" applyFont="1" applyFill="1" applyBorder="1" applyAlignment="1" applyProtection="1">
      <alignment horizontal="left" vertical="center" indent="1"/>
      <protection hidden="1"/>
    </xf>
    <xf numFmtId="0" fontId="74" fillId="7" borderId="34" xfId="0" applyFont="1" applyFill="1" applyBorder="1" applyAlignment="1" applyProtection="1">
      <alignment vertical="center" shrinkToFit="1"/>
      <protection hidden="1"/>
    </xf>
    <xf numFmtId="0" fontId="74" fillId="7" borderId="32" xfId="0" applyFont="1" applyFill="1" applyBorder="1" applyAlignment="1" applyProtection="1">
      <alignment horizontal="center" vertical="center" wrapText="1"/>
      <protection hidden="1"/>
    </xf>
    <xf numFmtId="0" fontId="74" fillId="7" borderId="34" xfId="0" applyFont="1" applyFill="1" applyBorder="1" applyAlignment="1" applyProtection="1">
      <alignment horizontal="center" vertical="center" shrinkToFit="1"/>
      <protection hidden="1"/>
    </xf>
    <xf numFmtId="0" fontId="74" fillId="7" borderId="34" xfId="0" applyFont="1" applyFill="1" applyBorder="1" applyAlignment="1" applyProtection="1">
      <alignment horizontal="center" vertical="center"/>
      <protection hidden="1"/>
    </xf>
    <xf numFmtId="177" fontId="74" fillId="7" borderId="34" xfId="0" applyNumberFormat="1" applyFont="1" applyFill="1" applyBorder="1" applyAlignment="1" applyProtection="1">
      <alignment horizontal="center" vertical="center"/>
      <protection hidden="1"/>
    </xf>
    <xf numFmtId="0" fontId="74" fillId="7" borderId="34" xfId="0" applyFont="1" applyFill="1" applyBorder="1" applyProtection="1">
      <alignment vertical="center"/>
      <protection hidden="1"/>
    </xf>
    <xf numFmtId="0" fontId="74" fillId="7" borderId="48" xfId="0" applyFont="1" applyFill="1" applyBorder="1" applyProtection="1">
      <alignment vertical="center"/>
      <protection hidden="1"/>
    </xf>
    <xf numFmtId="0" fontId="74" fillId="7" borderId="35" xfId="0" applyFont="1" applyFill="1" applyBorder="1" applyProtection="1">
      <alignment vertical="center"/>
      <protection hidden="1"/>
    </xf>
    <xf numFmtId="0" fontId="74" fillId="7" borderId="45" xfId="0" applyFont="1" applyFill="1" applyBorder="1" applyProtection="1">
      <alignment vertical="center"/>
      <protection hidden="1"/>
    </xf>
    <xf numFmtId="0" fontId="74" fillId="7" borderId="35" xfId="0" applyFont="1" applyFill="1" applyBorder="1" applyAlignment="1" applyProtection="1">
      <alignment horizontal="center" vertical="center"/>
      <protection hidden="1"/>
    </xf>
    <xf numFmtId="0" fontId="74" fillId="7" borderId="46" xfId="0" applyFont="1" applyFill="1" applyBorder="1" applyAlignment="1" applyProtection="1">
      <alignment horizontal="center" vertical="center"/>
      <protection hidden="1"/>
    </xf>
    <xf numFmtId="0" fontId="74" fillId="7" borderId="45" xfId="0" applyFont="1" applyFill="1" applyBorder="1" applyAlignment="1" applyProtection="1">
      <alignment horizontal="center" vertical="center"/>
      <protection hidden="1"/>
    </xf>
    <xf numFmtId="0" fontId="74" fillId="7" borderId="48" xfId="0" applyFont="1" applyFill="1" applyBorder="1" applyAlignment="1" applyProtection="1">
      <alignment horizontal="center" vertical="center"/>
      <protection hidden="1"/>
    </xf>
    <xf numFmtId="0" fontId="74" fillId="7" borderId="32" xfId="0" applyFont="1" applyFill="1" applyBorder="1" applyAlignment="1" applyProtection="1">
      <alignment horizontal="center" vertical="center"/>
      <protection hidden="1"/>
    </xf>
    <xf numFmtId="0" fontId="74" fillId="8" borderId="76" xfId="0" applyFont="1" applyFill="1" applyBorder="1" applyAlignment="1" applyProtection="1">
      <alignment horizontal="center" vertical="center"/>
      <protection hidden="1"/>
    </xf>
    <xf numFmtId="0" fontId="74" fillId="8" borderId="50" xfId="0" applyFont="1" applyFill="1" applyBorder="1" applyAlignment="1" applyProtection="1">
      <alignment horizontal="center" vertical="center"/>
      <protection hidden="1"/>
    </xf>
    <xf numFmtId="182" fontId="74" fillId="8" borderId="50" xfId="0" applyNumberFormat="1" applyFont="1" applyFill="1" applyBorder="1" applyProtection="1">
      <alignment vertical="center"/>
      <protection hidden="1"/>
    </xf>
    <xf numFmtId="0" fontId="74" fillId="8" borderId="56" xfId="0" applyFont="1" applyFill="1" applyBorder="1" applyProtection="1">
      <alignment vertical="center"/>
      <protection hidden="1"/>
    </xf>
    <xf numFmtId="0" fontId="74" fillId="8" borderId="29" xfId="0" applyFont="1" applyFill="1" applyBorder="1" applyProtection="1">
      <alignment vertical="center"/>
      <protection hidden="1"/>
    </xf>
    <xf numFmtId="0" fontId="74" fillId="8" borderId="55" xfId="0" applyFont="1" applyFill="1" applyBorder="1" applyAlignment="1">
      <alignment horizontal="center" vertical="center"/>
    </xf>
    <xf numFmtId="0" fontId="74" fillId="8" borderId="50" xfId="0" applyFont="1" applyFill="1" applyBorder="1" applyAlignment="1">
      <alignment horizontal="center" vertical="center" shrinkToFit="1"/>
    </xf>
    <xf numFmtId="0" fontId="74" fillId="8" borderId="56" xfId="0" applyFont="1" applyFill="1" applyBorder="1" applyAlignment="1">
      <alignment horizontal="center" vertical="center" shrinkToFit="1"/>
    </xf>
    <xf numFmtId="0" fontId="74" fillId="7" borderId="49" xfId="0" applyFont="1" applyFill="1" applyBorder="1" applyAlignment="1" applyProtection="1">
      <alignment horizontal="center" vertical="center"/>
      <protection hidden="1"/>
    </xf>
    <xf numFmtId="0" fontId="74" fillId="7" borderId="50" xfId="0" applyFont="1" applyFill="1" applyBorder="1" applyAlignment="1" applyProtection="1">
      <alignment horizontal="center" vertical="center" shrinkToFit="1"/>
      <protection hidden="1"/>
    </xf>
    <xf numFmtId="0" fontId="74" fillId="7" borderId="50" xfId="0" applyFont="1" applyFill="1" applyBorder="1" applyAlignment="1" applyProtection="1">
      <alignment horizontal="center" vertical="center"/>
      <protection hidden="1"/>
    </xf>
    <xf numFmtId="177" fontId="74" fillId="7" borderId="50" xfId="0" applyNumberFormat="1" applyFont="1" applyFill="1" applyBorder="1" applyAlignment="1" applyProtection="1">
      <alignment horizontal="center" vertical="center"/>
      <protection hidden="1"/>
    </xf>
    <xf numFmtId="0" fontId="74" fillId="7" borderId="99" xfId="0" applyFont="1" applyFill="1" applyBorder="1" applyAlignment="1" applyProtection="1">
      <alignment horizontal="center" vertical="center"/>
      <protection hidden="1"/>
    </xf>
    <xf numFmtId="0" fontId="74" fillId="7" borderId="56" xfId="0" applyFont="1" applyFill="1" applyBorder="1" applyAlignment="1" applyProtection="1">
      <alignment horizontal="center" vertical="center"/>
      <protection hidden="1"/>
    </xf>
    <xf numFmtId="0" fontId="74" fillId="0" borderId="0" xfId="0" applyFont="1" applyProtection="1">
      <alignment vertical="center"/>
      <protection hidden="1"/>
    </xf>
    <xf numFmtId="0" fontId="74" fillId="0" borderId="0" xfId="0" applyFont="1">
      <alignment vertical="center"/>
    </xf>
    <xf numFmtId="0" fontId="86" fillId="4" borderId="1" xfId="0" applyFont="1" applyFill="1" applyBorder="1" applyAlignment="1" applyProtection="1">
      <alignment horizontal="center" vertical="center"/>
      <protection locked="0"/>
    </xf>
    <xf numFmtId="0" fontId="86" fillId="4" borderId="54" xfId="0" applyFont="1" applyFill="1" applyBorder="1" applyAlignment="1" applyProtection="1">
      <alignment horizontal="center" vertical="center"/>
      <protection locked="0"/>
    </xf>
    <xf numFmtId="0" fontId="86" fillId="4" borderId="2" xfId="0" applyFont="1" applyFill="1" applyBorder="1" applyAlignment="1" applyProtection="1">
      <alignment horizontal="center" vertical="center"/>
      <protection locked="0"/>
    </xf>
    <xf numFmtId="0" fontId="86" fillId="4" borderId="31" xfId="0" applyFont="1" applyFill="1" applyBorder="1" applyAlignment="1" applyProtection="1">
      <alignment horizontal="center" vertical="center"/>
      <protection locked="0"/>
    </xf>
    <xf numFmtId="0" fontId="86" fillId="0" borderId="41" xfId="0" applyFont="1" applyBorder="1" applyAlignment="1" applyProtection="1">
      <alignment horizontal="center" vertical="center"/>
      <protection locked="0"/>
    </xf>
    <xf numFmtId="0" fontId="86" fillId="3" borderId="41" xfId="0" applyFont="1" applyFill="1" applyBorder="1" applyAlignment="1" applyProtection="1">
      <alignment horizontal="center" vertical="center"/>
      <protection locked="0"/>
    </xf>
    <xf numFmtId="0" fontId="86" fillId="3" borderId="6" xfId="0" applyFont="1" applyFill="1" applyBorder="1" applyAlignment="1" applyProtection="1">
      <alignment horizontal="center" vertical="center"/>
      <protection locked="0"/>
    </xf>
    <xf numFmtId="0" fontId="86" fillId="3" borderId="4" xfId="0" applyFont="1" applyFill="1" applyBorder="1" applyAlignment="1" applyProtection="1">
      <alignment horizontal="center" vertical="center"/>
      <protection locked="0"/>
    </xf>
    <xf numFmtId="0" fontId="86" fillId="0" borderId="3" xfId="0" applyFont="1" applyBorder="1" applyAlignment="1" applyProtection="1">
      <alignment horizontal="center" vertical="center"/>
      <protection locked="0"/>
    </xf>
    <xf numFmtId="0" fontId="86" fillId="3" borderId="3" xfId="0" applyFont="1" applyFill="1" applyBorder="1" applyAlignment="1" applyProtection="1">
      <alignment horizontal="center" vertical="center"/>
      <protection locked="0"/>
    </xf>
    <xf numFmtId="0" fontId="86" fillId="0" borderId="5" xfId="0" applyFont="1" applyBorder="1" applyAlignment="1" applyProtection="1">
      <alignment horizontal="center" vertical="center"/>
      <protection locked="0"/>
    </xf>
    <xf numFmtId="0" fontId="86" fillId="3" borderId="42" xfId="0" applyFont="1" applyFill="1" applyBorder="1" applyAlignment="1" applyProtection="1">
      <alignment horizontal="center" vertical="center"/>
      <protection locked="0"/>
    </xf>
    <xf numFmtId="0" fontId="86" fillId="3" borderId="45"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58" fontId="57" fillId="0" borderId="0" xfId="0" applyNumberFormat="1" applyFont="1" applyAlignment="1">
      <alignment horizontal="left" vertical="center"/>
    </xf>
    <xf numFmtId="0" fontId="7" fillId="15" borderId="32" xfId="0" applyFont="1" applyFill="1" applyBorder="1" applyAlignment="1" applyProtection="1">
      <alignment horizontal="center" vertical="center"/>
      <protection locked="0"/>
    </xf>
    <xf numFmtId="0" fontId="86" fillId="15" borderId="32"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hidden="1"/>
    </xf>
    <xf numFmtId="0" fontId="36" fillId="0" borderId="0" xfId="0" applyFont="1">
      <alignment vertical="center"/>
    </xf>
    <xf numFmtId="0" fontId="57" fillId="0" borderId="0" xfId="0" applyFont="1">
      <alignment vertical="center"/>
    </xf>
    <xf numFmtId="0" fontId="26" fillId="0" borderId="0" xfId="0" applyFont="1" applyAlignment="1">
      <alignment vertical="center"/>
    </xf>
    <xf numFmtId="0" fontId="25" fillId="0" borderId="0" xfId="0" applyFont="1" applyAlignment="1">
      <alignment vertical="center"/>
    </xf>
    <xf numFmtId="56" fontId="58" fillId="0" borderId="0" xfId="0" applyNumberFormat="1" applyFont="1" applyAlignment="1">
      <alignment horizontal="center" vertical="distributed"/>
    </xf>
    <xf numFmtId="0" fontId="7" fillId="0" borderId="0" xfId="0" applyFont="1" applyFill="1" applyAlignment="1">
      <alignment horizontal="center" vertical="center"/>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7" xfId="0" applyFont="1" applyFill="1" applyBorder="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58" xfId="0" applyFont="1" applyFill="1" applyBorder="1">
      <alignment vertical="center"/>
    </xf>
    <xf numFmtId="0" fontId="7" fillId="2" borderId="63" xfId="0" applyFont="1" applyFill="1" applyBorder="1">
      <alignment vertical="center"/>
    </xf>
    <xf numFmtId="0" fontId="7" fillId="15" borderId="52" xfId="0" applyFont="1" applyFill="1" applyBorder="1" applyAlignment="1">
      <alignment horizontal="center" vertical="center" wrapText="1"/>
    </xf>
    <xf numFmtId="0" fontId="7" fillId="15" borderId="25" xfId="0" applyFont="1" applyFill="1" applyBorder="1" applyAlignment="1">
      <alignment horizontal="center" vertical="center"/>
    </xf>
    <xf numFmtId="0" fontId="7" fillId="15" borderId="59"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15" borderId="51" xfId="0" applyFont="1" applyFill="1" applyBorder="1" applyAlignment="1">
      <alignment horizontal="center" vertical="center"/>
    </xf>
    <xf numFmtId="0" fontId="7" fillId="15" borderId="62" xfId="0" applyFont="1" applyFill="1" applyBorder="1" applyAlignment="1" applyProtection="1">
      <alignment horizontal="center" vertical="center"/>
      <protection locked="0"/>
    </xf>
    <xf numFmtId="0" fontId="7" fillId="2" borderId="58" xfId="0" applyFont="1" applyFill="1" applyBorder="1" applyAlignment="1">
      <alignment horizontal="left" vertical="center"/>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15" borderId="71" xfId="0" applyFont="1" applyFill="1" applyBorder="1" applyAlignment="1">
      <alignment horizontal="center" vertical="center" wrapText="1"/>
    </xf>
    <xf numFmtId="0" fontId="7" fillId="15" borderId="72" xfId="0" applyFont="1" applyFill="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58"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30" fillId="9" borderId="96" xfId="1" applyFont="1" applyFill="1" applyBorder="1" applyAlignment="1">
      <alignment vertical="center" wrapText="1"/>
    </xf>
    <xf numFmtId="0" fontId="31" fillId="9" borderId="97" xfId="0" applyFont="1" applyFill="1" applyBorder="1" applyAlignment="1">
      <alignment vertical="center" wrapText="1"/>
    </xf>
    <xf numFmtId="0" fontId="31"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14" borderId="0" xfId="0" applyFont="1" applyFill="1" applyAlignment="1">
      <alignment horizontal="center" vertical="center" wrapText="1"/>
    </xf>
    <xf numFmtId="0" fontId="5" fillId="0" borderId="0" xfId="0" applyFont="1" applyFill="1" applyAlignment="1">
      <alignment horizontal="center" vertical="center"/>
    </xf>
    <xf numFmtId="0" fontId="34" fillId="9" borderId="0" xfId="0" applyFont="1" applyFill="1" applyBorder="1" applyAlignment="1">
      <alignment horizontal="center" vertical="center"/>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87"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185" fontId="7" fillId="4" borderId="1" xfId="0" applyNumberFormat="1" applyFont="1" applyFill="1" applyBorder="1" applyAlignment="1" applyProtection="1">
      <alignment horizontal="center" vertical="center"/>
      <protection locked="0"/>
    </xf>
    <xf numFmtId="185" fontId="7" fillId="4" borderId="54" xfId="0" applyNumberFormat="1"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177" fontId="86" fillId="3" borderId="45" xfId="0" applyNumberFormat="1" applyFont="1" applyFill="1" applyBorder="1" applyAlignment="1" applyProtection="1">
      <alignment horizontal="center" vertical="center"/>
      <protection locked="0"/>
    </xf>
    <xf numFmtId="177" fontId="86" fillId="3" borderId="57" xfId="0" applyNumberFormat="1" applyFont="1" applyFill="1" applyBorder="1" applyAlignment="1" applyProtection="1">
      <alignment horizontal="center" vertical="center"/>
      <protection locked="0"/>
    </xf>
    <xf numFmtId="0" fontId="86" fillId="3" borderId="28" xfId="0" applyFont="1" applyFill="1" applyBorder="1" applyAlignment="1" applyProtection="1">
      <alignment horizontal="center" vertical="center"/>
      <protection locked="0"/>
    </xf>
    <xf numFmtId="0" fontId="86" fillId="3" borderId="30" xfId="0" applyFont="1" applyFill="1" applyBorder="1" applyAlignment="1" applyProtection="1">
      <alignment horizontal="center" vertical="center"/>
      <protection locked="0"/>
    </xf>
    <xf numFmtId="0" fontId="86" fillId="3" borderId="45" xfId="0" applyFont="1" applyFill="1" applyBorder="1" applyAlignment="1" applyProtection="1">
      <alignment horizontal="center" vertical="center"/>
      <protection locked="0"/>
    </xf>
    <xf numFmtId="0" fontId="86" fillId="3" borderId="57" xfId="0" applyFont="1" applyFill="1" applyBorder="1" applyAlignment="1" applyProtection="1">
      <alignment horizontal="center" vertical="center"/>
      <protection locked="0"/>
    </xf>
    <xf numFmtId="0" fontId="86" fillId="15" borderId="59" xfId="0" applyFont="1" applyFill="1" applyBorder="1" applyAlignment="1" applyProtection="1">
      <alignment horizontal="center" vertical="center"/>
      <protection locked="0"/>
    </xf>
    <xf numFmtId="0" fontId="86" fillId="15" borderId="49" xfId="0" applyFont="1" applyFill="1" applyBorder="1" applyAlignment="1" applyProtection="1">
      <alignment horizontal="center" vertical="center"/>
      <protection locked="0"/>
    </xf>
    <xf numFmtId="0" fontId="86" fillId="15" borderId="62" xfId="0" applyFont="1" applyFill="1" applyBorder="1" applyAlignment="1" applyProtection="1">
      <alignment horizontal="center" vertical="center"/>
      <protection locked="0"/>
    </xf>
    <xf numFmtId="0" fontId="86" fillId="0" borderId="60" xfId="0" applyFont="1" applyBorder="1" applyAlignment="1" applyProtection="1">
      <alignment horizontal="center" vertical="center"/>
      <protection locked="0"/>
    </xf>
    <xf numFmtId="0" fontId="86" fillId="0" borderId="61" xfId="0" applyFont="1" applyBorder="1" applyAlignment="1" applyProtection="1">
      <alignment horizontal="center" vertical="center"/>
      <protection locked="0"/>
    </xf>
    <xf numFmtId="0" fontId="86" fillId="3" borderId="60" xfId="0" applyFont="1" applyFill="1" applyBorder="1" applyAlignment="1" applyProtection="1">
      <alignment horizontal="center" vertical="center" wrapText="1"/>
      <protection locked="0"/>
    </xf>
    <xf numFmtId="0" fontId="86" fillId="3" borderId="61" xfId="0" applyFont="1" applyFill="1" applyBorder="1" applyAlignment="1" applyProtection="1">
      <alignment horizontal="center" vertical="center" wrapText="1"/>
      <protection locked="0"/>
    </xf>
    <xf numFmtId="0" fontId="86" fillId="15" borderId="72" xfId="0" applyFont="1" applyFill="1" applyBorder="1" applyAlignment="1" applyProtection="1">
      <alignment horizontal="center" vertical="center"/>
      <protection locked="0"/>
    </xf>
    <xf numFmtId="0" fontId="86" fillId="0" borderId="65" xfId="0" applyFont="1" applyBorder="1" applyAlignment="1" applyProtection="1">
      <alignment horizontal="center" vertical="center"/>
      <protection locked="0"/>
    </xf>
    <xf numFmtId="0" fontId="86" fillId="0" borderId="53" xfId="0" applyFont="1" applyBorder="1" applyAlignment="1" applyProtection="1">
      <alignment horizontal="center" vertical="center"/>
      <protection locked="0"/>
    </xf>
    <xf numFmtId="0" fontId="86" fillId="3" borderId="65" xfId="0" applyFont="1" applyFill="1" applyBorder="1" applyAlignment="1" applyProtection="1">
      <alignment horizontal="center" vertical="center" wrapText="1"/>
      <protection locked="0"/>
    </xf>
    <xf numFmtId="0" fontId="86" fillId="3" borderId="53" xfId="0" applyFont="1" applyFill="1" applyBorder="1" applyAlignment="1" applyProtection="1">
      <alignment horizontal="center" vertical="center" wrapText="1"/>
      <protection locked="0"/>
    </xf>
    <xf numFmtId="0" fontId="86" fillId="0" borderId="43" xfId="0" applyFont="1" applyBorder="1" applyAlignment="1" applyProtection="1">
      <alignment horizontal="center" vertical="center"/>
      <protection locked="0"/>
    </xf>
    <xf numFmtId="0" fontId="86" fillId="0" borderId="44" xfId="0" applyFont="1" applyBorder="1" applyAlignment="1" applyProtection="1">
      <alignment horizontal="center" vertical="center"/>
      <protection locked="0"/>
    </xf>
    <xf numFmtId="0" fontId="86" fillId="3" borderId="43" xfId="0" applyFont="1" applyFill="1" applyBorder="1" applyAlignment="1" applyProtection="1">
      <alignment horizontal="center" vertical="center" wrapText="1"/>
      <protection locked="0"/>
    </xf>
    <xf numFmtId="0" fontId="86" fillId="3" borderId="44" xfId="0" applyFont="1" applyFill="1" applyBorder="1" applyAlignment="1" applyProtection="1">
      <alignment horizontal="center" vertical="center" wrapText="1"/>
      <protection locked="0"/>
    </xf>
    <xf numFmtId="0" fontId="86" fillId="0" borderId="68" xfId="0" applyFont="1" applyBorder="1" applyAlignment="1" applyProtection="1">
      <alignment horizontal="center" vertical="center"/>
      <protection locked="0"/>
    </xf>
    <xf numFmtId="0" fontId="86" fillId="0" borderId="67" xfId="0" applyFont="1" applyBorder="1" applyAlignment="1" applyProtection="1">
      <alignment horizontal="center" vertical="center"/>
      <protection locked="0"/>
    </xf>
    <xf numFmtId="0" fontId="86" fillId="3" borderId="68" xfId="0" applyFont="1" applyFill="1" applyBorder="1" applyAlignment="1" applyProtection="1">
      <alignment horizontal="center" vertical="center" wrapText="1"/>
      <protection locked="0"/>
    </xf>
    <xf numFmtId="0" fontId="86" fillId="3" borderId="67" xfId="0" applyFont="1" applyFill="1" applyBorder="1" applyAlignment="1" applyProtection="1">
      <alignment horizontal="center" vertical="center" wrapText="1"/>
      <protection locked="0"/>
    </xf>
    <xf numFmtId="0" fontId="22" fillId="2" borderId="0" xfId="0" applyFont="1" applyFill="1" applyAlignment="1">
      <alignment horizontal="center" vertical="center"/>
    </xf>
    <xf numFmtId="0" fontId="86" fillId="4" borderId="1" xfId="0" applyFont="1" applyFill="1" applyBorder="1" applyAlignment="1" applyProtection="1">
      <alignment horizontal="center" vertical="center"/>
      <protection locked="0"/>
    </xf>
    <xf numFmtId="0" fontId="86" fillId="4" borderId="54" xfId="0" applyFont="1" applyFill="1" applyBorder="1" applyAlignment="1" applyProtection="1">
      <alignment horizontal="center" vertical="center"/>
      <protection locked="0"/>
    </xf>
    <xf numFmtId="0" fontId="86" fillId="4" borderId="1" xfId="0" applyNumberFormat="1" applyFont="1" applyFill="1" applyBorder="1" applyAlignment="1" applyProtection="1">
      <alignment horizontal="center" vertical="center"/>
      <protection locked="0"/>
    </xf>
    <xf numFmtId="0" fontId="86" fillId="4" borderId="54" xfId="0" applyNumberFormat="1" applyFont="1" applyFill="1" applyBorder="1" applyAlignment="1" applyProtection="1">
      <alignment horizontal="center" vertical="center"/>
      <protection locked="0"/>
    </xf>
    <xf numFmtId="176" fontId="86" fillId="2" borderId="1" xfId="0" applyNumberFormat="1" applyFont="1" applyFill="1" applyBorder="1" applyAlignment="1">
      <alignment horizontal="center" vertical="center"/>
    </xf>
    <xf numFmtId="176" fontId="86" fillId="2" borderId="54" xfId="0" applyNumberFormat="1" applyFont="1" applyFill="1" applyBorder="1" applyAlignment="1">
      <alignment horizontal="center" vertical="center"/>
    </xf>
    <xf numFmtId="185" fontId="86" fillId="4" borderId="1" xfId="0" applyNumberFormat="1" applyFont="1" applyFill="1" applyBorder="1" applyAlignment="1" applyProtection="1">
      <alignment horizontal="center" vertical="center"/>
      <protection locked="0"/>
    </xf>
    <xf numFmtId="185" fontId="86" fillId="4" borderId="54" xfId="0" applyNumberFormat="1" applyFont="1" applyFill="1" applyBorder="1" applyAlignment="1" applyProtection="1">
      <alignment horizontal="center" vertical="center"/>
      <protection locked="0"/>
    </xf>
    <xf numFmtId="0" fontId="86" fillId="4" borderId="14" xfId="0" applyFont="1" applyFill="1" applyBorder="1" applyAlignment="1" applyProtection="1">
      <alignment horizontal="center" vertical="center"/>
      <protection locked="0"/>
    </xf>
    <xf numFmtId="0" fontId="86" fillId="4" borderId="40" xfId="0" applyFont="1" applyFill="1" applyBorder="1" applyAlignment="1" applyProtection="1">
      <alignment horizontal="center" vertical="center"/>
      <protection locked="0"/>
    </xf>
    <xf numFmtId="0" fontId="86" fillId="3" borderId="74" xfId="0" applyFont="1" applyFill="1" applyBorder="1" applyAlignment="1" applyProtection="1">
      <alignment horizontal="center" vertical="center"/>
      <protection locked="0"/>
    </xf>
    <xf numFmtId="0" fontId="86" fillId="3" borderId="40" xfId="0" applyFont="1" applyFill="1" applyBorder="1" applyAlignment="1" applyProtection="1">
      <alignment horizontal="center" vertical="center"/>
      <protection locked="0"/>
    </xf>
    <xf numFmtId="0" fontId="86" fillId="3" borderId="73" xfId="0" applyFont="1" applyFill="1" applyBorder="1" applyAlignment="1" applyProtection="1">
      <alignment horizontal="center" vertical="center"/>
      <protection locked="0"/>
    </xf>
    <xf numFmtId="0" fontId="86" fillId="3" borderId="8" xfId="0" applyFont="1" applyFill="1" applyBorder="1" applyAlignment="1" applyProtection="1">
      <alignment horizontal="center" vertical="center"/>
      <protection locked="0"/>
    </xf>
    <xf numFmtId="0" fontId="86" fillId="3" borderId="36" xfId="0" applyFont="1" applyFill="1" applyBorder="1" applyAlignment="1" applyProtection="1">
      <alignment horizontal="center" vertical="center"/>
      <protection locked="0"/>
    </xf>
    <xf numFmtId="0" fontId="86" fillId="3" borderId="82" xfId="0" applyFont="1" applyFill="1" applyBorder="1" applyAlignment="1" applyProtection="1">
      <alignment horizontal="center" vertical="center"/>
      <protection locked="0"/>
    </xf>
    <xf numFmtId="0" fontId="86" fillId="3" borderId="1" xfId="0" applyFont="1" applyFill="1" applyBorder="1" applyAlignment="1" applyProtection="1">
      <alignment horizontal="center" vertical="center"/>
      <protection locked="0"/>
    </xf>
    <xf numFmtId="0" fontId="86" fillId="3" borderId="54" xfId="0" applyFont="1" applyFill="1" applyBorder="1" applyAlignment="1" applyProtection="1">
      <alignment horizontal="center" vertical="center"/>
      <protection locked="0"/>
    </xf>
    <xf numFmtId="0" fontId="86" fillId="0" borderId="1" xfId="0" applyFont="1" applyBorder="1" applyAlignment="1" applyProtection="1">
      <alignment horizontal="center" vertical="center"/>
      <protection locked="0"/>
    </xf>
    <xf numFmtId="0" fontId="86" fillId="0" borderId="54" xfId="0" applyFont="1" applyBorder="1" applyAlignment="1" applyProtection="1">
      <alignment horizontal="center" vertical="center"/>
      <protection locked="0"/>
    </xf>
    <xf numFmtId="0" fontId="86" fillId="0" borderId="1" xfId="0" applyFont="1" applyBorder="1" applyAlignment="1" applyProtection="1">
      <alignment horizontal="center" vertical="center" shrinkToFit="1"/>
      <protection locked="0"/>
    </xf>
    <xf numFmtId="0" fontId="86" fillId="0" borderId="54"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7" fillId="0" borderId="21" xfId="0" applyFont="1" applyBorder="1" applyAlignment="1" applyProtection="1">
      <alignment horizontal="center" vertical="center" wrapText="1" shrinkToFit="1"/>
      <protection hidden="1"/>
    </xf>
    <xf numFmtId="0" fontId="37" fillId="0" borderId="12" xfId="0" applyFont="1" applyBorder="1" applyAlignment="1" applyProtection="1">
      <alignment horizontal="center" vertical="center" wrapText="1" shrinkToFit="1"/>
      <protection hidden="1"/>
    </xf>
    <xf numFmtId="0" fontId="37"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protection hidden="1"/>
    </xf>
    <xf numFmtId="0" fontId="38" fillId="0" borderId="22" xfId="0" applyFont="1" applyBorder="1" applyAlignment="1" applyProtection="1">
      <alignment horizontal="center" vertical="center"/>
      <protection hidden="1"/>
    </xf>
    <xf numFmtId="0" fontId="38" fillId="0" borderId="90" xfId="0" applyFont="1" applyBorder="1" applyAlignment="1" applyProtection="1">
      <alignment horizontal="center" vertical="center"/>
      <protection hidden="1"/>
    </xf>
    <xf numFmtId="0" fontId="38" fillId="0" borderId="13" xfId="0" applyFont="1" applyBorder="1" applyAlignment="1" applyProtection="1">
      <alignment horizontal="center" vertical="center"/>
      <protection hidden="1"/>
    </xf>
    <xf numFmtId="0" fontId="38" fillId="0" borderId="14" xfId="0" applyFont="1" applyBorder="1" applyAlignment="1" applyProtection="1">
      <alignment horizontal="center" vertical="center"/>
      <protection hidden="1"/>
    </xf>
    <xf numFmtId="0" fontId="38" fillId="0" borderId="11" xfId="0" applyFont="1" applyBorder="1" applyAlignment="1" applyProtection="1">
      <alignment horizontal="center" vertical="center"/>
      <protection hidden="1"/>
    </xf>
    <xf numFmtId="0" fontId="38" fillId="0" borderId="92" xfId="0" applyFont="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37" fillId="0" borderId="11"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2" fillId="0" borderId="74" xfId="0" applyFont="1" applyBorder="1" applyAlignment="1" applyProtection="1">
      <alignment horizontal="center" vertical="center" wrapText="1" shrinkToFit="1"/>
      <protection hidden="1"/>
    </xf>
    <xf numFmtId="0" fontId="41" fillId="0" borderId="11" xfId="0" applyFont="1" applyBorder="1" applyAlignment="1" applyProtection="1">
      <alignment horizontal="center" vertical="center" wrapText="1" shrinkToFi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8" fillId="0" borderId="21" xfId="0" applyFont="1" applyBorder="1" applyAlignment="1" applyProtection="1">
      <alignment horizontal="left" vertical="center"/>
      <protection hidden="1"/>
    </xf>
    <xf numFmtId="0" fontId="12" fillId="0" borderId="9" xfId="0" applyFont="1" applyBorder="1" applyAlignment="1" applyProtection="1">
      <alignment horizontal="center" vertical="center" wrapText="1" shrinkToFit="1"/>
      <protection hidden="1"/>
    </xf>
    <xf numFmtId="0" fontId="41" fillId="0" borderId="22" xfId="0" applyFont="1" applyBorder="1" applyAlignment="1" applyProtection="1">
      <alignment horizontal="center" vertical="center" shrinkToFit="1"/>
      <protection hidden="1"/>
    </xf>
    <xf numFmtId="0" fontId="41" fillId="0" borderId="12" xfId="0" applyFont="1" applyBorder="1" applyAlignment="1" applyProtection="1">
      <alignment horizontal="center" vertical="center" shrinkToFit="1"/>
      <protection hidden="1"/>
    </xf>
    <xf numFmtId="0" fontId="41" fillId="0" borderId="13" xfId="0" applyFont="1" applyBorder="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8" fillId="0" borderId="38" xfId="0" applyFont="1" applyBorder="1" applyAlignment="1" applyProtection="1">
      <alignment horizontal="center" vertical="center"/>
      <protection hidden="1"/>
    </xf>
    <xf numFmtId="0" fontId="38" fillId="0" borderId="40" xfId="0" applyFont="1" applyBorder="1" applyAlignment="1" applyProtection="1">
      <alignment horizontal="center" vertical="center"/>
      <protection hidden="1"/>
    </xf>
    <xf numFmtId="0" fontId="38" fillId="0" borderId="2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8" fillId="0" borderId="91" xfId="0" applyFont="1" applyBorder="1" applyAlignment="1" applyProtection="1">
      <alignment horizontal="center" vertical="center"/>
      <protection hidden="1"/>
    </xf>
    <xf numFmtId="0" fontId="38" fillId="0" borderId="51" xfId="0" applyFont="1" applyBorder="1" applyAlignment="1" applyProtection="1">
      <alignment horizontal="center" vertical="center"/>
      <protection hidden="1"/>
    </xf>
    <xf numFmtId="0" fontId="40" fillId="0" borderId="90" xfId="0" applyFont="1" applyBorder="1" applyAlignment="1" applyProtection="1">
      <alignment horizontal="center" vertical="center" wrapText="1"/>
      <protection hidden="1"/>
    </xf>
    <xf numFmtId="0" fontId="40" fillId="0" borderId="91" xfId="0" applyFont="1" applyBorder="1" applyAlignment="1" applyProtection="1">
      <alignment horizontal="center" vertical="center" wrapText="1"/>
      <protection hidden="1"/>
    </xf>
    <xf numFmtId="0" fontId="38" fillId="0" borderId="91" xfId="0" applyFont="1" applyBorder="1" applyAlignment="1" applyProtection="1">
      <alignment horizontal="center" vertical="center" wrapText="1"/>
      <protection hidden="1"/>
    </xf>
    <xf numFmtId="0" fontId="38" fillId="0" borderId="13" xfId="0" applyFont="1" applyBorder="1" applyAlignment="1" applyProtection="1">
      <alignment horizontal="center" vertical="center" wrapText="1"/>
      <protection hidden="1"/>
    </xf>
    <xf numFmtId="0" fontId="15" fillId="0" borderId="21" xfId="0" applyFont="1" applyBorder="1" applyAlignment="1" applyProtection="1">
      <alignment horizontal="center" vertical="center" shrinkToFit="1"/>
      <protection hidden="1"/>
    </xf>
    <xf numFmtId="0" fontId="37" fillId="0" borderId="21" xfId="0" applyFont="1" applyBorder="1" applyAlignment="1" applyProtection="1">
      <alignment horizontal="center" vertical="center" shrinkToFit="1"/>
      <protection hidden="1"/>
    </xf>
    <xf numFmtId="0" fontId="37" fillId="0" borderId="52" xfId="0" applyFont="1" applyBorder="1" applyAlignment="1" applyProtection="1">
      <alignment horizontal="center" vertical="center" shrinkToFit="1"/>
      <protection hidden="1"/>
    </xf>
    <xf numFmtId="0" fontId="37" fillId="0" borderId="91" xfId="0" applyFont="1" applyBorder="1" applyAlignment="1" applyProtection="1">
      <alignment horizontal="center" vertical="center" shrinkToFit="1"/>
      <protection hidden="1"/>
    </xf>
    <xf numFmtId="0" fontId="37" fillId="0" borderId="51"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43" fillId="0" borderId="22" xfId="0" applyFont="1" applyBorder="1" applyAlignment="1" applyProtection="1">
      <alignment horizontal="center" vertical="center"/>
      <protection hidden="1"/>
    </xf>
    <xf numFmtId="0" fontId="43" fillId="0" borderId="12" xfId="0" applyFont="1" applyBorder="1" applyAlignment="1" applyProtection="1">
      <alignment horizontal="center" vertical="center"/>
      <protection hidden="1"/>
    </xf>
    <xf numFmtId="0" fontId="43" fillId="0" borderId="13" xfId="0"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35" fillId="0" borderId="21" xfId="0" applyFont="1" applyBorder="1" applyAlignment="1" applyProtection="1">
      <alignment horizontal="center" vertical="center" shrinkToFit="1"/>
      <protection hidden="1"/>
    </xf>
    <xf numFmtId="0" fontId="35" fillId="0" borderId="52" xfId="0" applyFont="1" applyBorder="1" applyAlignment="1" applyProtection="1">
      <alignment horizontal="center" vertical="center" shrinkToFit="1"/>
      <protection hidden="1"/>
    </xf>
    <xf numFmtId="0" fontId="35" fillId="0" borderId="91" xfId="0" applyFont="1" applyBorder="1" applyAlignment="1" applyProtection="1">
      <alignment horizontal="center" vertical="center" shrinkToFit="1"/>
      <protection hidden="1"/>
    </xf>
    <xf numFmtId="0" fontId="35" fillId="0" borderId="51"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0" fontId="35" fillId="0" borderId="24" xfId="0" applyFont="1" applyBorder="1" applyAlignment="1" applyProtection="1">
      <alignment horizontal="center" vertical="center"/>
      <protection hidden="1"/>
    </xf>
    <xf numFmtId="0" fontId="38"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35" fillId="0" borderId="14" xfId="0" applyFont="1" applyBorder="1" applyAlignment="1" applyProtection="1">
      <alignment horizontal="center" vertical="center"/>
      <protection hidden="1"/>
    </xf>
    <xf numFmtId="0" fontId="35" fillId="0" borderId="38" xfId="0" applyFont="1" applyBorder="1" applyAlignment="1" applyProtection="1">
      <alignment horizontal="center" vertical="center"/>
      <protection hidden="1"/>
    </xf>
    <xf numFmtId="0" fontId="35"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179" fontId="35" fillId="0" borderId="38" xfId="0" applyNumberFormat="1" applyFont="1" applyBorder="1" applyAlignment="1" applyProtection="1">
      <alignment horizontal="left" vertical="center"/>
      <protection hidden="1"/>
    </xf>
    <xf numFmtId="179" fontId="35" fillId="0" borderId="11" xfId="0" applyNumberFormat="1" applyFont="1" applyBorder="1" applyAlignment="1" applyProtection="1">
      <alignment horizontal="left" vertical="center"/>
      <protection hidden="1"/>
    </xf>
    <xf numFmtId="180" fontId="35" fillId="0" borderId="14" xfId="0" applyNumberFormat="1" applyFont="1" applyBorder="1" applyAlignment="1" applyProtection="1">
      <alignment horizontal="center" vertical="center"/>
      <protection hidden="1"/>
    </xf>
    <xf numFmtId="180" fontId="35" fillId="0" borderId="11" xfId="0" applyNumberFormat="1"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4" fillId="0" borderId="38" xfId="0" applyFont="1" applyBorder="1" applyAlignment="1" applyProtection="1">
      <alignment horizontal="center" vertical="center"/>
      <protection hidden="1"/>
    </xf>
    <xf numFmtId="0" fontId="44" fillId="0" borderId="11" xfId="0" applyFont="1" applyBorder="1" applyAlignment="1" applyProtection="1">
      <alignment horizontal="center" vertical="center"/>
      <protection hidden="1"/>
    </xf>
    <xf numFmtId="0" fontId="42" fillId="0" borderId="0" xfId="0" applyFont="1" applyAlignment="1" applyProtection="1">
      <alignment horizontal="center" vertical="center" shrinkToFit="1"/>
      <protection hidden="1"/>
    </xf>
    <xf numFmtId="0" fontId="35" fillId="0" borderId="73" xfId="0" applyFont="1" applyBorder="1" applyAlignment="1" applyProtection="1">
      <alignment horizontal="center" vertical="center" shrinkToFit="1"/>
      <protection hidden="1"/>
    </xf>
    <xf numFmtId="0" fontId="38" fillId="0" borderId="94" xfId="0" applyFont="1" applyBorder="1" applyAlignment="1" applyProtection="1">
      <alignment horizontal="center" vertical="center" shrinkToFit="1"/>
      <protection hidden="1"/>
    </xf>
    <xf numFmtId="0" fontId="35" fillId="0" borderId="93"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35" fillId="0" borderId="7" xfId="0" applyFont="1" applyBorder="1" applyAlignment="1" applyProtection="1">
      <alignment horizontal="left" vertical="center"/>
      <protection hidden="1"/>
    </xf>
    <xf numFmtId="0" fontId="38" fillId="0" borderId="7" xfId="0" applyFont="1" applyBorder="1" applyAlignment="1" applyProtection="1">
      <alignment horizontal="left" vertical="center"/>
      <protection hidden="1"/>
    </xf>
    <xf numFmtId="0" fontId="38" fillId="0" borderId="94" xfId="0" applyFont="1" applyBorder="1" applyAlignment="1" applyProtection="1">
      <alignment horizontal="left" vertical="center"/>
      <protection hidden="1"/>
    </xf>
    <xf numFmtId="0" fontId="38" fillId="0" borderId="93" xfId="0" applyFont="1" applyBorder="1" applyAlignment="1" applyProtection="1">
      <alignment horizontal="center" vertical="center"/>
      <protection hidden="1"/>
    </xf>
    <xf numFmtId="0" fontId="38" fillId="0" borderId="7" xfId="0" applyFont="1" applyBorder="1" applyAlignment="1" applyProtection="1">
      <alignment horizontal="center" vertical="center"/>
      <protection hidden="1"/>
    </xf>
    <xf numFmtId="0" fontId="38" fillId="0" borderId="94" xfId="0" applyFont="1" applyBorder="1" applyAlignment="1" applyProtection="1">
      <alignment horizontal="center" vertical="center"/>
      <protection hidden="1"/>
    </xf>
    <xf numFmtId="0" fontId="38" fillId="0" borderId="93" xfId="0" applyFont="1" applyBorder="1" applyAlignment="1" applyProtection="1">
      <alignment horizontal="right" vertical="center"/>
      <protection hidden="1"/>
    </xf>
    <xf numFmtId="0" fontId="38" fillId="0" borderId="7" xfId="0" applyFont="1" applyBorder="1" applyAlignment="1" applyProtection="1">
      <alignment horizontal="right" vertical="center"/>
      <protection hidden="1"/>
    </xf>
    <xf numFmtId="0" fontId="44"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4" fillId="0" borderId="38" xfId="0" applyFont="1" applyBorder="1" applyAlignment="1" applyProtection="1">
      <alignment horizontal="center" vertical="center" shrinkToFit="1"/>
      <protection hidden="1"/>
    </xf>
    <xf numFmtId="0" fontId="44" fillId="0" borderId="40" xfId="0" applyFont="1" applyBorder="1" applyAlignment="1" applyProtection="1">
      <alignment horizontal="center" vertical="center" shrinkToFit="1"/>
      <protection hidden="1"/>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63" fillId="0" borderId="14" xfId="0" applyFont="1" applyBorder="1" applyAlignment="1" applyProtection="1">
      <alignment horizontal="center" vertical="center"/>
      <protection hidden="1"/>
    </xf>
    <xf numFmtId="0" fontId="63" fillId="0" borderId="11" xfId="0" applyFont="1" applyBorder="1" applyAlignment="1" applyProtection="1">
      <alignment horizontal="center" vertical="center"/>
      <protection hidden="1"/>
    </xf>
    <xf numFmtId="0" fontId="59" fillId="0" borderId="74" xfId="0" applyFont="1" applyBorder="1" applyAlignment="1" applyProtection="1">
      <alignment horizontal="center" vertical="center"/>
      <protection hidden="1"/>
    </xf>
    <xf numFmtId="0" fontId="59" fillId="0" borderId="38" xfId="0" applyFont="1" applyBorder="1" applyAlignment="1" applyProtection="1">
      <alignment horizontal="center" vertical="center"/>
      <protection hidden="1"/>
    </xf>
    <xf numFmtId="0" fontId="74" fillId="0" borderId="0" xfId="0" applyFont="1" applyAlignment="1" applyProtection="1">
      <alignment horizontal="center" vertical="center" shrinkToFit="1"/>
      <protection hidden="1"/>
    </xf>
    <xf numFmtId="0" fontId="77" fillId="0" borderId="0" xfId="0" applyFont="1" applyAlignment="1" applyProtection="1">
      <alignment horizontal="center" vertical="center"/>
      <protection hidden="1"/>
    </xf>
    <xf numFmtId="0" fontId="77" fillId="0" borderId="86" xfId="0" applyFont="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63" fillId="0" borderId="90" xfId="0" applyFont="1" applyBorder="1" applyAlignment="1" applyProtection="1">
      <alignment horizontal="center" vertical="center" wrapText="1"/>
      <protection hidden="1"/>
    </xf>
    <xf numFmtId="0" fontId="63" fillId="0" borderId="91" xfId="0" applyFont="1" applyBorder="1" applyAlignment="1" applyProtection="1">
      <alignment horizontal="center" vertical="center" wrapText="1"/>
      <protection hidden="1"/>
    </xf>
    <xf numFmtId="0" fontId="63" fillId="0" borderId="13" xfId="0" applyFont="1" applyBorder="1" applyAlignment="1" applyProtection="1">
      <alignment horizontal="center" vertical="center" wrapText="1"/>
      <protection hidden="1"/>
    </xf>
    <xf numFmtId="0" fontId="63" fillId="0" borderId="38" xfId="0" applyFont="1" applyBorder="1" applyAlignment="1" applyProtection="1">
      <alignment horizontal="center" vertical="center"/>
      <protection hidden="1"/>
    </xf>
    <xf numFmtId="0" fontId="63" fillId="0" borderId="40" xfId="0" applyFont="1" applyBorder="1" applyAlignment="1" applyProtection="1">
      <alignment horizontal="center" vertical="center"/>
      <protection hidden="1"/>
    </xf>
    <xf numFmtId="0" fontId="63" fillId="0" borderId="20" xfId="0" applyFont="1" applyBorder="1" applyAlignment="1" applyProtection="1">
      <alignment horizontal="center" vertical="center"/>
      <protection hidden="1"/>
    </xf>
    <xf numFmtId="0" fontId="63" fillId="0" borderId="21" xfId="0" applyFont="1" applyBorder="1" applyAlignment="1" applyProtection="1">
      <alignment horizontal="center" vertical="center"/>
      <protection hidden="1"/>
    </xf>
    <xf numFmtId="0" fontId="63" fillId="0" borderId="52" xfId="0" applyFont="1" applyBorder="1" applyAlignment="1" applyProtection="1">
      <alignment horizontal="center" vertical="center"/>
      <protection hidden="1"/>
    </xf>
    <xf numFmtId="0" fontId="63" fillId="0" borderId="90" xfId="0" applyFont="1" applyBorder="1" applyAlignment="1" applyProtection="1">
      <alignment horizontal="center" vertical="center"/>
      <protection hidden="1"/>
    </xf>
    <xf numFmtId="0" fontId="63" fillId="0" borderId="91" xfId="0" applyFont="1" applyBorder="1" applyAlignment="1" applyProtection="1">
      <alignment horizontal="center" vertical="center"/>
      <protection hidden="1"/>
    </xf>
    <xf numFmtId="0" fontId="63" fillId="0" borderId="51" xfId="0" applyFont="1" applyBorder="1" applyAlignment="1" applyProtection="1">
      <alignment horizontal="center" vertical="center"/>
      <protection hidden="1"/>
    </xf>
    <xf numFmtId="0" fontId="72" fillId="0" borderId="21" xfId="0" applyFont="1" applyBorder="1" applyAlignment="1" applyProtection="1">
      <alignment horizontal="center" vertical="center" shrinkToFit="1"/>
      <protection hidden="1"/>
    </xf>
    <xf numFmtId="0" fontId="73" fillId="0" borderId="21" xfId="0" applyFont="1" applyBorder="1" applyAlignment="1" applyProtection="1">
      <alignment horizontal="center" vertical="center" shrinkToFit="1"/>
      <protection hidden="1"/>
    </xf>
    <xf numFmtId="0" fontId="73" fillId="0" borderId="52" xfId="0" applyFont="1" applyBorder="1" applyAlignment="1" applyProtection="1">
      <alignment horizontal="center" vertical="center" shrinkToFit="1"/>
      <protection hidden="1"/>
    </xf>
    <xf numFmtId="0" fontId="73" fillId="0" borderId="91" xfId="0" applyFont="1" applyBorder="1" applyAlignment="1" applyProtection="1">
      <alignment horizontal="center" vertical="center" shrinkToFit="1"/>
      <protection hidden="1"/>
    </xf>
    <xf numFmtId="0" fontId="73" fillId="0" borderId="51" xfId="0" applyFont="1" applyBorder="1" applyAlignment="1" applyProtection="1">
      <alignment horizontal="center" vertical="center" shrinkToFit="1"/>
      <protection hidden="1"/>
    </xf>
    <xf numFmtId="0" fontId="72" fillId="0" borderId="74" xfId="0" applyFont="1" applyBorder="1" applyAlignment="1" applyProtection="1">
      <alignment horizontal="center" vertical="center" shrinkToFit="1"/>
      <protection hidden="1"/>
    </xf>
    <xf numFmtId="0" fontId="73" fillId="0" borderId="11" xfId="0" applyFont="1" applyBorder="1" applyAlignment="1" applyProtection="1">
      <alignment horizontal="center" vertical="center" shrinkToFit="1"/>
      <protection hidden="1"/>
    </xf>
    <xf numFmtId="0" fontId="64" fillId="0" borderId="14" xfId="0" applyFont="1" applyBorder="1" applyAlignment="1" applyProtection="1">
      <alignment horizontal="center" vertical="center"/>
      <protection hidden="1"/>
    </xf>
    <xf numFmtId="0" fontId="64" fillId="0" borderId="38" xfId="0" applyFont="1" applyBorder="1" applyAlignment="1" applyProtection="1">
      <alignment horizontal="center" vertical="center"/>
      <protection hidden="1"/>
    </xf>
    <xf numFmtId="0" fontId="64" fillId="0" borderId="40" xfId="0" applyFont="1" applyBorder="1" applyAlignment="1" applyProtection="1">
      <alignment horizontal="center" vertical="center"/>
      <protection hidden="1"/>
    </xf>
    <xf numFmtId="0" fontId="68" fillId="0" borderId="74" xfId="0" applyFont="1" applyBorder="1" applyAlignment="1" applyProtection="1">
      <alignment horizontal="center" vertical="center" wrapText="1" shrinkToFit="1"/>
      <protection hidden="1"/>
    </xf>
    <xf numFmtId="0" fontId="70" fillId="0" borderId="11" xfId="0" applyFont="1" applyBorder="1" applyAlignment="1" applyProtection="1">
      <alignment horizontal="center" vertical="center" wrapText="1" shrinkToFit="1"/>
      <protection hidden="1"/>
    </xf>
    <xf numFmtId="0" fontId="72" fillId="0" borderId="14" xfId="0" applyFont="1" applyBorder="1" applyAlignment="1" applyProtection="1">
      <alignment horizontal="center" vertical="center"/>
      <protection hidden="1"/>
    </xf>
    <xf numFmtId="0" fontId="72" fillId="0" borderId="38" xfId="0" applyFont="1" applyBorder="1" applyAlignment="1" applyProtection="1">
      <alignment horizontal="center" vertical="center"/>
      <protection hidden="1"/>
    </xf>
    <xf numFmtId="0" fontId="72" fillId="0" borderId="40" xfId="0" applyFont="1" applyBorder="1" applyAlignment="1" applyProtection="1">
      <alignment horizontal="center" vertical="center"/>
      <protection hidden="1"/>
    </xf>
    <xf numFmtId="0" fontId="72" fillId="0" borderId="9" xfId="0" applyFont="1" applyBorder="1" applyAlignment="1" applyProtection="1">
      <alignment horizontal="center" vertical="center" wrapText="1" shrinkToFit="1"/>
      <protection hidden="1"/>
    </xf>
    <xf numFmtId="0" fontId="73" fillId="0" borderId="21" xfId="0" applyFont="1" applyBorder="1" applyAlignment="1" applyProtection="1">
      <alignment horizontal="center" vertical="center" wrapText="1" shrinkToFit="1"/>
      <protection hidden="1"/>
    </xf>
    <xf numFmtId="0" fontId="73" fillId="0" borderId="12" xfId="0" applyFont="1" applyBorder="1" applyAlignment="1" applyProtection="1">
      <alignment horizontal="center" vertical="center" wrapText="1" shrinkToFit="1"/>
      <protection hidden="1"/>
    </xf>
    <xf numFmtId="0" fontId="73" fillId="0" borderId="91" xfId="0" applyFont="1" applyBorder="1" applyAlignment="1" applyProtection="1">
      <alignment horizontal="center" vertical="center" wrapText="1" shrinkToFit="1"/>
      <protection hidden="1"/>
    </xf>
    <xf numFmtId="0" fontId="64" fillId="0" borderId="20" xfId="0" applyFont="1" applyBorder="1" applyAlignment="1" applyProtection="1">
      <alignment horizontal="left" vertical="center" wrapText="1" shrinkToFit="1"/>
      <protection hidden="1"/>
    </xf>
    <xf numFmtId="0" fontId="64" fillId="0" borderId="21" xfId="0" applyFont="1" applyBorder="1" applyAlignment="1" applyProtection="1">
      <alignment horizontal="left" vertical="center" wrapText="1" shrinkToFit="1"/>
      <protection hidden="1"/>
    </xf>
    <xf numFmtId="0" fontId="64" fillId="0" borderId="22" xfId="0" applyFont="1" applyBorder="1" applyAlignment="1" applyProtection="1">
      <alignment horizontal="left" vertical="center" wrapText="1" shrinkToFit="1"/>
      <protection hidden="1"/>
    </xf>
    <xf numFmtId="0" fontId="64" fillId="0" borderId="90" xfId="0" applyFont="1" applyBorder="1" applyAlignment="1" applyProtection="1">
      <alignment horizontal="left" vertical="center" wrapText="1" shrinkToFit="1"/>
      <protection hidden="1"/>
    </xf>
    <xf numFmtId="0" fontId="64" fillId="0" borderId="91" xfId="0" applyFont="1" applyBorder="1" applyAlignment="1" applyProtection="1">
      <alignment horizontal="left" vertical="center" wrapText="1" shrinkToFit="1"/>
      <protection hidden="1"/>
    </xf>
    <xf numFmtId="0" fontId="64" fillId="0" borderId="13" xfId="0" applyFont="1" applyBorder="1" applyAlignment="1" applyProtection="1">
      <alignment horizontal="left" vertical="center" wrapText="1" shrinkToFit="1"/>
      <protection hidden="1"/>
    </xf>
    <xf numFmtId="0" fontId="68" fillId="0" borderId="87" xfId="0" applyFont="1" applyBorder="1" applyAlignment="1" applyProtection="1">
      <alignment horizontal="center" vertical="center" shrinkToFit="1"/>
      <protection hidden="1"/>
    </xf>
    <xf numFmtId="0" fontId="68" fillId="0" borderId="89" xfId="0" applyFont="1" applyBorder="1" applyAlignment="1" applyProtection="1">
      <alignment horizontal="center" vertical="center" shrinkToFit="1"/>
      <protection hidden="1"/>
    </xf>
    <xf numFmtId="0" fontId="68" fillId="0" borderId="20" xfId="0" applyFont="1" applyBorder="1" applyAlignment="1" applyProtection="1">
      <alignment horizontal="center" vertical="center" shrinkToFit="1"/>
      <protection hidden="1"/>
    </xf>
    <xf numFmtId="0" fontId="68" fillId="0" borderId="21" xfId="0" applyFont="1" applyBorder="1" applyAlignment="1" applyProtection="1">
      <alignment horizontal="center" vertical="center" shrinkToFit="1"/>
      <protection hidden="1"/>
    </xf>
    <xf numFmtId="0" fontId="68" fillId="0" borderId="22" xfId="0" applyFont="1" applyBorder="1" applyAlignment="1" applyProtection="1">
      <alignment horizontal="center" vertical="center" shrinkToFit="1"/>
      <protection hidden="1"/>
    </xf>
    <xf numFmtId="0" fontId="68" fillId="0" borderId="90" xfId="0" applyFont="1" applyBorder="1" applyAlignment="1" applyProtection="1">
      <alignment horizontal="center" vertical="center" shrinkToFit="1"/>
      <protection hidden="1"/>
    </xf>
    <xf numFmtId="0" fontId="68" fillId="0" borderId="91" xfId="0" applyFont="1" applyBorder="1" applyAlignment="1" applyProtection="1">
      <alignment horizontal="center" vertical="center" shrinkToFit="1"/>
      <protection hidden="1"/>
    </xf>
    <xf numFmtId="0" fontId="68" fillId="0" borderId="13" xfId="0" applyFont="1" applyBorder="1" applyAlignment="1" applyProtection="1">
      <alignment horizontal="center" vertical="center" shrinkToFit="1"/>
      <protection hidden="1"/>
    </xf>
    <xf numFmtId="0" fontId="61" fillId="0" borderId="20" xfId="0" applyFont="1" applyBorder="1" applyAlignment="1" applyProtection="1">
      <alignment horizontal="center" vertical="center" shrinkToFit="1"/>
      <protection hidden="1"/>
    </xf>
    <xf numFmtId="0" fontId="61" fillId="0" borderId="21" xfId="0" applyFont="1" applyBorder="1" applyAlignment="1" applyProtection="1">
      <alignment horizontal="center" vertical="center" shrinkToFit="1"/>
      <protection hidden="1"/>
    </xf>
    <xf numFmtId="0" fontId="61" fillId="0" borderId="90" xfId="0" applyFont="1" applyBorder="1" applyAlignment="1" applyProtection="1">
      <alignment horizontal="center" vertical="center" shrinkToFit="1"/>
      <protection hidden="1"/>
    </xf>
    <xf numFmtId="0" fontId="61" fillId="0" borderId="91" xfId="0" applyFont="1" applyBorder="1" applyAlignment="1" applyProtection="1">
      <alignment horizontal="center" vertical="center" shrinkToFit="1"/>
      <protection hidden="1"/>
    </xf>
    <xf numFmtId="0" fontId="59" fillId="0" borderId="63" xfId="0" applyFont="1" applyBorder="1" applyAlignment="1" applyProtection="1">
      <alignment horizontal="center" shrinkToFit="1"/>
      <protection hidden="1"/>
    </xf>
    <xf numFmtId="0" fontId="74" fillId="0" borderId="23" xfId="0" applyFont="1" applyBorder="1">
      <alignment vertical="center"/>
    </xf>
    <xf numFmtId="0" fontId="59" fillId="0" borderId="87" xfId="0" applyFont="1" applyBorder="1" applyAlignment="1" applyProtection="1">
      <alignment horizontal="center" vertical="center"/>
      <protection hidden="1"/>
    </xf>
    <xf numFmtId="0" fontId="59" fillId="0" borderId="88" xfId="0" applyFont="1" applyBorder="1" applyAlignment="1" applyProtection="1">
      <alignment horizontal="center" vertical="center"/>
      <protection hidden="1"/>
    </xf>
    <xf numFmtId="0" fontId="59" fillId="0" borderId="89" xfId="0" applyFont="1" applyBorder="1" applyAlignment="1" applyProtection="1">
      <alignment horizontal="center" vertical="center"/>
      <protection hidden="1"/>
    </xf>
    <xf numFmtId="0" fontId="63" fillId="0" borderId="21" xfId="0" applyFont="1" applyBorder="1" applyAlignment="1" applyProtection="1">
      <alignment horizontal="left" vertical="center"/>
      <protection hidden="1"/>
    </xf>
    <xf numFmtId="0" fontId="63" fillId="0" borderId="22" xfId="0" applyFont="1" applyBorder="1" applyAlignment="1" applyProtection="1">
      <alignment horizontal="center" vertical="center"/>
      <protection hidden="1"/>
    </xf>
    <xf numFmtId="0" fontId="63" fillId="0" borderId="13" xfId="0" applyFont="1" applyBorder="1" applyAlignment="1" applyProtection="1">
      <alignment horizontal="center" vertical="center"/>
      <protection hidden="1"/>
    </xf>
    <xf numFmtId="0" fontId="63" fillId="0" borderId="92"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63" fillId="0" borderId="10" xfId="0" applyFont="1" applyBorder="1" applyAlignment="1" applyProtection="1">
      <alignment horizontal="center" vertical="center" wrapText="1"/>
      <protection hidden="1"/>
    </xf>
    <xf numFmtId="0" fontId="68" fillId="0" borderId="9" xfId="0" applyFont="1" applyBorder="1" applyAlignment="1" applyProtection="1">
      <alignment horizontal="center" vertical="center" wrapText="1" shrinkToFit="1"/>
      <protection hidden="1"/>
    </xf>
    <xf numFmtId="0" fontId="70" fillId="0" borderId="22" xfId="0" applyFont="1" applyBorder="1" applyAlignment="1" applyProtection="1">
      <alignment horizontal="center" vertical="center" shrinkToFit="1"/>
      <protection hidden="1"/>
    </xf>
    <xf numFmtId="0" fontId="70" fillId="0" borderId="12" xfId="0" applyFont="1" applyBorder="1" applyAlignment="1" applyProtection="1">
      <alignment horizontal="center" vertical="center" shrinkToFit="1"/>
      <protection hidden="1"/>
    </xf>
    <xf numFmtId="0" fontId="70" fillId="0" borderId="13" xfId="0" applyFont="1" applyBorder="1" applyAlignment="1" applyProtection="1">
      <alignment horizontal="center" vertical="center" shrinkToFit="1"/>
      <protection hidden="1"/>
    </xf>
    <xf numFmtId="0" fontId="68" fillId="0" borderId="14" xfId="0" applyFont="1" applyBorder="1" applyAlignment="1" applyProtection="1">
      <alignment horizontal="center" vertical="center" shrinkToFit="1"/>
      <protection hidden="1"/>
    </xf>
    <xf numFmtId="0" fontId="68" fillId="0" borderId="38" xfId="0" applyFont="1" applyBorder="1" applyAlignment="1" applyProtection="1">
      <alignment horizontal="center" vertical="center" shrinkToFit="1"/>
      <protection hidden="1"/>
    </xf>
    <xf numFmtId="0" fontId="71" fillId="0" borderId="38" xfId="0" applyFont="1" applyBorder="1" applyAlignment="1" applyProtection="1">
      <alignment horizontal="center" vertical="center"/>
      <protection hidden="1"/>
    </xf>
    <xf numFmtId="0" fontId="71" fillId="0" borderId="11" xfId="0" applyFont="1" applyBorder="1" applyAlignment="1" applyProtection="1">
      <alignment horizontal="center" vertical="center"/>
      <protection hidden="1"/>
    </xf>
    <xf numFmtId="0" fontId="62" fillId="0" borderId="24" xfId="0" applyFont="1" applyBorder="1" applyAlignment="1" applyProtection="1">
      <alignment horizontal="center" vertical="center"/>
      <protection hidden="1"/>
    </xf>
    <xf numFmtId="0" fontId="63" fillId="0" borderId="10" xfId="0" applyFont="1" applyBorder="1" applyAlignment="1" applyProtection="1">
      <alignment horizontal="center" vertical="center"/>
      <protection hidden="1"/>
    </xf>
    <xf numFmtId="0" fontId="61" fillId="0" borderId="18" xfId="0" applyFont="1" applyBorder="1" applyAlignment="1" applyProtection="1">
      <alignment horizontal="center" vertical="center" shrinkToFit="1"/>
      <protection hidden="1"/>
    </xf>
    <xf numFmtId="0" fontId="61" fillId="0" borderId="19" xfId="0" applyFont="1" applyBorder="1" applyAlignment="1" applyProtection="1">
      <alignment horizontal="center" vertical="center" shrinkToFit="1"/>
      <protection hidden="1"/>
    </xf>
    <xf numFmtId="0" fontId="61" fillId="0" borderId="44" xfId="0" applyFont="1" applyBorder="1" applyAlignment="1" applyProtection="1">
      <alignment horizontal="center" vertical="center" shrinkToFit="1"/>
      <protection hidden="1"/>
    </xf>
    <xf numFmtId="0" fontId="69" fillId="0" borderId="66" xfId="0" applyFont="1" applyBorder="1" applyAlignment="1" applyProtection="1">
      <alignment horizontal="center" vertical="center" shrinkToFit="1"/>
      <protection hidden="1"/>
    </xf>
    <xf numFmtId="0" fontId="69" fillId="0" borderId="37" xfId="0" applyFont="1" applyBorder="1" applyAlignment="1" applyProtection="1">
      <alignment horizontal="center" vertical="center" shrinkToFit="1"/>
      <protection hidden="1"/>
    </xf>
    <xf numFmtId="0" fontId="69" fillId="0" borderId="67" xfId="0" applyFont="1" applyBorder="1" applyAlignment="1" applyProtection="1">
      <alignment horizontal="center" vertical="center" shrinkToFit="1"/>
      <protection hidden="1"/>
    </xf>
    <xf numFmtId="0" fontId="66" fillId="0" borderId="64" xfId="0" applyFont="1" applyBorder="1" applyAlignment="1" applyProtection="1">
      <alignment horizontal="center" vertical="center" shrinkToFit="1"/>
      <protection hidden="1"/>
    </xf>
    <xf numFmtId="0" fontId="66" fillId="0" borderId="16" xfId="0" applyFont="1" applyBorder="1" applyAlignment="1" applyProtection="1">
      <alignment horizontal="center" vertical="center" shrinkToFit="1"/>
      <protection hidden="1"/>
    </xf>
    <xf numFmtId="0" fontId="66" fillId="0" borderId="53" xfId="0" applyFont="1" applyBorder="1" applyAlignment="1" applyProtection="1">
      <alignment horizontal="center" vertical="center" shrinkToFit="1"/>
      <protection hidden="1"/>
    </xf>
    <xf numFmtId="0" fontId="64" fillId="0" borderId="9" xfId="0" applyFont="1" applyBorder="1" applyAlignment="1" applyProtection="1">
      <alignment horizontal="center" vertical="center"/>
      <protection hidden="1"/>
    </xf>
    <xf numFmtId="0" fontId="65" fillId="0" borderId="22" xfId="0" applyFont="1" applyBorder="1" applyAlignment="1" applyProtection="1">
      <alignment horizontal="center" vertical="center"/>
      <protection hidden="1"/>
    </xf>
    <xf numFmtId="0" fontId="65" fillId="0" borderId="12" xfId="0" applyFont="1" applyBorder="1" applyAlignment="1" applyProtection="1">
      <alignment horizontal="center" vertical="center"/>
      <protection hidden="1"/>
    </xf>
    <xf numFmtId="0" fontId="65" fillId="0" borderId="13" xfId="0" applyFont="1" applyBorder="1" applyAlignment="1" applyProtection="1">
      <alignment horizontal="center" vertical="center"/>
      <protection hidden="1"/>
    </xf>
    <xf numFmtId="0" fontId="68" fillId="0" borderId="64" xfId="0" applyFont="1" applyBorder="1" applyAlignment="1" applyProtection="1">
      <alignment horizontal="center" vertical="center"/>
      <protection hidden="1"/>
    </xf>
    <xf numFmtId="0" fontId="68" fillId="0" borderId="16" xfId="0" applyFont="1" applyBorder="1" applyAlignment="1" applyProtection="1">
      <alignment horizontal="center" vertical="center"/>
      <protection hidden="1"/>
    </xf>
    <xf numFmtId="0" fontId="68" fillId="0" borderId="112" xfId="0" applyFont="1" applyBorder="1" applyAlignment="1" applyProtection="1">
      <alignment horizontal="center" vertical="center"/>
      <protection hidden="1"/>
    </xf>
    <xf numFmtId="0" fontId="62" fillId="0" borderId="21" xfId="0" applyFont="1" applyBorder="1" applyAlignment="1" applyProtection="1">
      <alignment horizontal="center" vertical="center" shrinkToFit="1"/>
      <protection hidden="1"/>
    </xf>
    <xf numFmtId="0" fontId="62" fillId="0" borderId="52" xfId="0" applyFont="1" applyBorder="1" applyAlignment="1" applyProtection="1">
      <alignment horizontal="center" vertical="center" shrinkToFit="1"/>
      <protection hidden="1"/>
    </xf>
    <xf numFmtId="0" fontId="62" fillId="0" borderId="91" xfId="0" applyFont="1" applyBorder="1" applyAlignment="1" applyProtection="1">
      <alignment horizontal="center" vertical="center" shrinkToFit="1"/>
      <protection hidden="1"/>
    </xf>
    <xf numFmtId="0" fontId="62" fillId="0" borderId="51" xfId="0" applyFont="1" applyBorder="1" applyAlignment="1" applyProtection="1">
      <alignment horizontal="center" vertical="center" shrinkToFit="1"/>
      <protection hidden="1"/>
    </xf>
    <xf numFmtId="0" fontId="64" fillId="0" borderId="90" xfId="0" applyFont="1" applyBorder="1" applyAlignment="1" applyProtection="1">
      <alignment horizontal="center" vertical="center"/>
      <protection hidden="1"/>
    </xf>
    <xf numFmtId="0" fontId="64" fillId="0" borderId="91" xfId="0" applyFont="1" applyBorder="1" applyAlignment="1" applyProtection="1">
      <alignment horizontal="center" vertical="center"/>
      <protection hidden="1"/>
    </xf>
    <xf numFmtId="0" fontId="64" fillId="0" borderId="113" xfId="0" applyFont="1" applyBorder="1" applyAlignment="1" applyProtection="1">
      <alignment horizontal="center" vertical="center"/>
      <protection hidden="1"/>
    </xf>
    <xf numFmtId="0" fontId="68" fillId="0" borderId="20" xfId="0" applyFont="1" applyBorder="1" applyAlignment="1" applyProtection="1">
      <alignment horizontal="center" vertical="center"/>
      <protection hidden="1"/>
    </xf>
    <xf numFmtId="0" fontId="68" fillId="0" borderId="21" xfId="0" applyFont="1" applyBorder="1" applyAlignment="1" applyProtection="1">
      <alignment horizontal="center" vertical="center"/>
      <protection hidden="1"/>
    </xf>
    <xf numFmtId="0" fontId="68" fillId="0" borderId="110" xfId="0" applyFont="1" applyBorder="1" applyAlignment="1" applyProtection="1">
      <alignment horizontal="center" vertical="center"/>
      <protection hidden="1"/>
    </xf>
    <xf numFmtId="0" fontId="64" fillId="0" borderId="66" xfId="0" applyFont="1" applyBorder="1" applyAlignment="1" applyProtection="1">
      <alignment horizontal="center" vertical="center"/>
      <protection hidden="1"/>
    </xf>
    <xf numFmtId="0" fontId="64" fillId="0" borderId="37" xfId="0" applyFont="1" applyBorder="1" applyAlignment="1" applyProtection="1">
      <alignment horizontal="center" vertical="center"/>
      <protection hidden="1"/>
    </xf>
    <xf numFmtId="0" fontId="64" fillId="0" borderId="111" xfId="0" applyFont="1" applyBorder="1" applyAlignment="1" applyProtection="1">
      <alignment horizontal="center" vertical="center"/>
      <protection hidden="1"/>
    </xf>
    <xf numFmtId="0" fontId="60" fillId="0" borderId="0" xfId="0" applyFont="1" applyAlignment="1" applyProtection="1">
      <alignment horizontal="center" vertical="center" shrinkToFit="1"/>
      <protection hidden="1"/>
    </xf>
    <xf numFmtId="0" fontId="62" fillId="0" borderId="73" xfId="0" applyFont="1" applyBorder="1" applyAlignment="1" applyProtection="1">
      <alignment horizontal="center" vertical="center" shrinkToFit="1"/>
      <protection hidden="1"/>
    </xf>
    <xf numFmtId="0" fontId="63" fillId="0" borderId="94" xfId="0" applyFont="1" applyBorder="1" applyAlignment="1" applyProtection="1">
      <alignment horizontal="center" vertical="center" shrinkToFit="1"/>
      <protection hidden="1"/>
    </xf>
    <xf numFmtId="0" fontId="62" fillId="0" borderId="93" xfId="0" applyFont="1" applyBorder="1" applyAlignment="1" applyProtection="1">
      <alignment horizontal="center" vertical="center"/>
      <protection hidden="1"/>
    </xf>
    <xf numFmtId="0" fontId="62" fillId="0" borderId="7" xfId="0" applyFont="1" applyBorder="1" applyAlignment="1" applyProtection="1">
      <alignment horizontal="center" vertical="center"/>
      <protection hidden="1"/>
    </xf>
    <xf numFmtId="0" fontId="62" fillId="0" borderId="7" xfId="0" applyFont="1" applyBorder="1" applyAlignment="1" applyProtection="1">
      <alignment horizontal="left" vertical="center"/>
      <protection hidden="1"/>
    </xf>
    <xf numFmtId="0" fontId="63" fillId="0" borderId="7" xfId="0" applyFont="1" applyBorder="1" applyAlignment="1" applyProtection="1">
      <alignment horizontal="left" vertical="center"/>
      <protection hidden="1"/>
    </xf>
    <xf numFmtId="0" fontId="63" fillId="0" borderId="94" xfId="0" applyFont="1" applyBorder="1" applyAlignment="1" applyProtection="1">
      <alignment horizontal="left" vertical="center"/>
      <protection hidden="1"/>
    </xf>
    <xf numFmtId="0" fontId="63" fillId="0" borderId="93" xfId="0" applyFont="1" applyBorder="1" applyAlignment="1" applyProtection="1">
      <alignment horizontal="center" vertical="center"/>
      <protection hidden="1"/>
    </xf>
    <xf numFmtId="0" fontId="63" fillId="0" borderId="7" xfId="0" applyFont="1" applyBorder="1" applyAlignment="1" applyProtection="1">
      <alignment horizontal="center" vertical="center"/>
      <protection hidden="1"/>
    </xf>
    <xf numFmtId="0" fontId="63" fillId="0" borderId="94" xfId="0" applyFont="1" applyBorder="1" applyAlignment="1" applyProtection="1">
      <alignment horizontal="center" vertical="center"/>
      <protection hidden="1"/>
    </xf>
    <xf numFmtId="0" fontId="63" fillId="0" borderId="93" xfId="0" applyFont="1" applyBorder="1" applyAlignment="1" applyProtection="1">
      <alignment horizontal="right" vertical="center"/>
      <protection hidden="1"/>
    </xf>
    <xf numFmtId="0" fontId="63" fillId="0" borderId="7" xfId="0" applyFont="1" applyBorder="1" applyAlignment="1" applyProtection="1">
      <alignment horizontal="right" vertical="center"/>
      <protection hidden="1"/>
    </xf>
    <xf numFmtId="0" fontId="66" fillId="0" borderId="14" xfId="0" applyFont="1" applyBorder="1" applyAlignment="1" applyProtection="1">
      <alignment horizontal="center" vertical="center" shrinkToFit="1"/>
      <protection hidden="1"/>
    </xf>
    <xf numFmtId="0" fontId="66" fillId="0" borderId="38" xfId="0" applyFont="1" applyBorder="1" applyAlignment="1" applyProtection="1">
      <alignment horizontal="center" vertical="center" shrinkToFit="1"/>
      <protection hidden="1"/>
    </xf>
    <xf numFmtId="0" fontId="66" fillId="0" borderId="11" xfId="0" applyFont="1" applyBorder="1" applyAlignment="1" applyProtection="1">
      <alignment horizontal="center" vertical="center" shrinkToFit="1"/>
      <protection hidden="1"/>
    </xf>
    <xf numFmtId="0" fontId="59" fillId="0" borderId="14" xfId="0" applyFont="1" applyBorder="1" applyAlignment="1" applyProtection="1">
      <alignment horizontal="center" vertical="center"/>
      <protection hidden="1"/>
    </xf>
    <xf numFmtId="0" fontId="67" fillId="0" borderId="38" xfId="0" applyFont="1" applyBorder="1" applyAlignment="1" applyProtection="1">
      <alignment horizontal="center" vertical="center"/>
      <protection hidden="1"/>
    </xf>
    <xf numFmtId="0" fontId="67" fillId="0" borderId="11" xfId="0" applyFont="1" applyBorder="1" applyAlignment="1" applyProtection="1">
      <alignment horizontal="center" vertical="center"/>
      <protection hidden="1"/>
    </xf>
    <xf numFmtId="0" fontId="67" fillId="0" borderId="14" xfId="0" applyFont="1" applyBorder="1" applyAlignment="1" applyProtection="1">
      <alignment horizontal="center" vertical="center"/>
      <protection hidden="1"/>
    </xf>
    <xf numFmtId="0" fontId="59" fillId="0" borderId="14" xfId="0" applyFont="1" applyBorder="1" applyAlignment="1" applyProtection="1">
      <alignment horizontal="center" vertical="center" shrinkToFit="1"/>
      <protection hidden="1"/>
    </xf>
    <xf numFmtId="0" fontId="67" fillId="0" borderId="38" xfId="0" applyFont="1" applyBorder="1" applyAlignment="1" applyProtection="1">
      <alignment horizontal="center" vertical="center" shrinkToFit="1"/>
      <protection hidden="1"/>
    </xf>
    <xf numFmtId="0" fontId="67" fillId="0" borderId="40" xfId="0" applyFont="1" applyBorder="1" applyAlignment="1" applyProtection="1">
      <alignment horizontal="center" vertical="center" shrinkToFit="1"/>
      <protection hidden="1"/>
    </xf>
    <xf numFmtId="0" fontId="64" fillId="0" borderId="14" xfId="0" applyFont="1" applyBorder="1" applyAlignment="1" applyProtection="1">
      <alignment horizontal="center" vertical="center" wrapText="1" shrinkToFit="1"/>
      <protection hidden="1"/>
    </xf>
    <xf numFmtId="0" fontId="64" fillId="0" borderId="38" xfId="0" applyFont="1" applyBorder="1" applyAlignment="1" applyProtection="1">
      <alignment horizontal="center" vertical="center" wrapText="1" shrinkToFit="1"/>
      <protection hidden="1"/>
    </xf>
    <xf numFmtId="0" fontId="64" fillId="0" borderId="14" xfId="0" applyFont="1" applyBorder="1" applyAlignment="1" applyProtection="1">
      <alignment horizontal="right" vertical="center" shrinkToFit="1"/>
      <protection hidden="1"/>
    </xf>
    <xf numFmtId="0" fontId="64" fillId="0" borderId="38" xfId="0" applyFont="1" applyBorder="1" applyAlignment="1" applyProtection="1">
      <alignment horizontal="right" vertical="center" shrinkToFit="1"/>
      <protection hidden="1"/>
    </xf>
    <xf numFmtId="179" fontId="62" fillId="0" borderId="38" xfId="0" applyNumberFormat="1" applyFont="1" applyBorder="1" applyAlignment="1" applyProtection="1">
      <alignment horizontal="left" vertical="center"/>
      <protection hidden="1"/>
    </xf>
    <xf numFmtId="179" fontId="62" fillId="0" borderId="11" xfId="0" applyNumberFormat="1" applyFont="1" applyBorder="1" applyAlignment="1" applyProtection="1">
      <alignment horizontal="left" vertical="center"/>
      <protection hidden="1"/>
    </xf>
    <xf numFmtId="180" fontId="62" fillId="0" borderId="14" xfId="0" applyNumberFormat="1" applyFont="1" applyBorder="1" applyAlignment="1" applyProtection="1">
      <alignment horizontal="center" vertical="center"/>
      <protection hidden="1"/>
    </xf>
    <xf numFmtId="180" fontId="62" fillId="0" borderId="11" xfId="0" applyNumberFormat="1" applyFont="1" applyBorder="1" applyAlignment="1" applyProtection="1">
      <alignment horizontal="center" vertical="center"/>
      <protection hidden="1"/>
    </xf>
    <xf numFmtId="0" fontId="62" fillId="0" borderId="14" xfId="0" applyFont="1" applyBorder="1" applyAlignment="1" applyProtection="1">
      <alignment horizontal="center" vertical="center"/>
      <protection hidden="1"/>
    </xf>
    <xf numFmtId="0" fontId="62" fillId="0" borderId="38" xfId="0" applyFont="1" applyBorder="1" applyAlignment="1" applyProtection="1">
      <alignment horizontal="center" vertical="center"/>
      <protection hidden="1"/>
    </xf>
    <xf numFmtId="0" fontId="62" fillId="0" borderId="40" xfId="0" applyFont="1" applyBorder="1" applyAlignment="1" applyProtection="1">
      <alignment horizontal="center" vertical="center"/>
      <protection hidden="1"/>
    </xf>
    <xf numFmtId="0" fontId="38" fillId="0" borderId="74" xfId="0" applyFont="1" applyBorder="1" applyAlignment="1" applyProtection="1">
      <alignment horizontal="center" vertical="center"/>
      <protection hidden="1"/>
    </xf>
    <xf numFmtId="0" fontId="35" fillId="0" borderId="14" xfId="0" applyFont="1" applyBorder="1" applyAlignment="1" applyProtection="1">
      <alignment horizontal="left" vertical="center"/>
      <protection hidden="1"/>
    </xf>
    <xf numFmtId="0" fontId="35" fillId="0" borderId="38" xfId="0" applyFont="1" applyBorder="1" applyAlignment="1" applyProtection="1">
      <alignment horizontal="left" vertical="center"/>
      <protection hidden="1"/>
    </xf>
    <xf numFmtId="0" fontId="35" fillId="0" borderId="20" xfId="0" applyFont="1" applyBorder="1" applyAlignment="1" applyProtection="1">
      <alignment horizontal="center" vertical="center"/>
      <protection hidden="1"/>
    </xf>
    <xf numFmtId="0" fontId="35" fillId="0" borderId="21" xfId="0" applyFont="1" applyBorder="1" applyAlignment="1" applyProtection="1">
      <alignment horizontal="center" vertical="center"/>
      <protection hidden="1"/>
    </xf>
    <xf numFmtId="0" fontId="35" fillId="0" borderId="52" xfId="0" applyFont="1" applyBorder="1" applyAlignment="1" applyProtection="1">
      <alignment horizontal="center" vertical="center"/>
      <protection hidden="1"/>
    </xf>
    <xf numFmtId="0" fontId="35" fillId="0" borderId="90" xfId="0" applyFont="1" applyBorder="1" applyAlignment="1" applyProtection="1">
      <alignment horizontal="center" vertical="center"/>
      <protection hidden="1"/>
    </xf>
    <xf numFmtId="0" fontId="35" fillId="0" borderId="91" xfId="0" applyFont="1" applyBorder="1" applyAlignment="1" applyProtection="1">
      <alignment horizontal="center" vertical="center"/>
      <protection hidden="1"/>
    </xf>
    <xf numFmtId="0" fontId="35" fillId="0" borderId="51" xfId="0" applyFont="1" applyBorder="1" applyAlignment="1" applyProtection="1">
      <alignment horizontal="center" vertical="center"/>
      <protection hidden="1"/>
    </xf>
    <xf numFmtId="0" fontId="11" fillId="0" borderId="63" xfId="0" applyFont="1" applyBorder="1" applyAlignment="1" applyProtection="1">
      <alignment horizontal="center" shrinkToFit="1"/>
      <protection hidden="1"/>
    </xf>
    <xf numFmtId="0" fontId="40" fillId="0" borderId="23" xfId="0" applyFont="1" applyBorder="1" applyAlignment="1" applyProtection="1">
      <alignment horizontal="center" shrinkToFit="1"/>
      <protection hidden="1"/>
    </xf>
    <xf numFmtId="0" fontId="40" fillId="0" borderId="87" xfId="0" applyFont="1" applyBorder="1" applyAlignment="1" applyProtection="1">
      <alignment horizontal="center" vertical="center"/>
      <protection hidden="1"/>
    </xf>
    <xf numFmtId="0" fontId="40" fillId="0" borderId="88" xfId="0" applyFont="1" applyBorder="1" applyAlignment="1" applyProtection="1">
      <alignment horizontal="center" vertical="center"/>
      <protection hidden="1"/>
    </xf>
    <xf numFmtId="0" fontId="40"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40" fillId="0" borderId="22" xfId="0" applyFont="1" applyBorder="1" applyAlignment="1" applyProtection="1">
      <alignment horizontal="center" vertical="center"/>
      <protection hidden="1"/>
    </xf>
    <xf numFmtId="0" fontId="40" fillId="0" borderId="90" xfId="0" applyFont="1" applyBorder="1" applyAlignment="1" applyProtection="1">
      <alignment horizontal="center" vertical="center"/>
      <protection hidden="1"/>
    </xf>
    <xf numFmtId="0" fontId="40" fillId="0" borderId="13" xfId="0" applyFont="1" applyBorder="1" applyAlignment="1" applyProtection="1">
      <alignment horizontal="center" vertical="center"/>
      <protection hidden="1"/>
    </xf>
    <xf numFmtId="0" fontId="38" fillId="0" borderId="90" xfId="0" applyFont="1" applyBorder="1" applyAlignment="1" applyProtection="1">
      <alignment horizontal="center" vertical="center" wrapText="1"/>
      <protection hidden="1"/>
    </xf>
    <xf numFmtId="0" fontId="40" fillId="0" borderId="14" xfId="0" applyFont="1" applyBorder="1" applyAlignment="1" applyProtection="1">
      <alignment horizontal="center" vertical="center"/>
      <protection hidden="1"/>
    </xf>
    <xf numFmtId="0" fontId="40" fillId="0" borderId="11" xfId="0" applyFont="1" applyBorder="1" applyAlignment="1" applyProtection="1">
      <alignment horizontal="center" vertical="center"/>
      <protection hidden="1"/>
    </xf>
    <xf numFmtId="0" fontId="26" fillId="0" borderId="0" xfId="0" applyFont="1">
      <alignment vertical="center"/>
    </xf>
    <xf numFmtId="0" fontId="25" fillId="0" borderId="0" xfId="0" applyFont="1">
      <alignment vertical="center"/>
    </xf>
    <xf numFmtId="0" fontId="9" fillId="0" borderId="0" xfId="0" applyFont="1" applyBorder="1" applyAlignment="1">
      <alignment horizontal="center" vertical="center"/>
    </xf>
    <xf numFmtId="0" fontId="9" fillId="0" borderId="91" xfId="0" applyFont="1" applyBorder="1" applyAlignment="1">
      <alignment horizontal="center" vertical="center"/>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181" fontId="35" fillId="0" borderId="19" xfId="0" applyNumberFormat="1" applyFont="1" applyBorder="1" applyAlignment="1" applyProtection="1">
      <alignment horizontal="right" vertical="center"/>
      <protection hidden="1"/>
    </xf>
    <xf numFmtId="0" fontId="35" fillId="0" borderId="19" xfId="0" applyFont="1" applyBorder="1" applyAlignment="1" applyProtection="1">
      <alignment horizontal="left" vertical="center" indent="1"/>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5" fillId="0" borderId="37" xfId="0" applyNumberFormat="1" applyFont="1" applyBorder="1" applyAlignment="1" applyProtection="1">
      <alignment horizontal="right" vertical="center"/>
      <protection hidden="1"/>
    </xf>
    <xf numFmtId="0" fontId="35" fillId="0" borderId="37" xfId="0" applyFont="1" applyBorder="1" applyAlignment="1" applyProtection="1">
      <alignment horizontal="left" vertical="center" indent="1"/>
      <protection hidden="1"/>
    </xf>
    <xf numFmtId="0" fontId="43" fillId="0" borderId="19" xfId="0" applyFont="1" applyBorder="1" applyAlignment="1" applyProtection="1">
      <alignment horizontal="left" vertical="center"/>
      <protection hidden="1"/>
    </xf>
    <xf numFmtId="0" fontId="35" fillId="0" borderId="19"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35" fillId="0" borderId="13" xfId="0" applyFont="1" applyBorder="1" applyAlignment="1" applyProtection="1">
      <alignment horizontal="center" vertical="center"/>
      <protection hidden="1"/>
    </xf>
    <xf numFmtId="0" fontId="35" fillId="0" borderId="19" xfId="0" applyFont="1" applyBorder="1" applyAlignment="1" applyProtection="1">
      <alignment horizontal="left" vertical="center"/>
      <protection hidden="1"/>
    </xf>
    <xf numFmtId="0" fontId="35" fillId="0" borderId="74" xfId="0" applyFont="1" applyBorder="1" applyAlignment="1" applyProtection="1">
      <alignment horizontal="center" vertical="center"/>
      <protection hidden="1"/>
    </xf>
    <xf numFmtId="0" fontId="35" fillId="0" borderId="14" xfId="0" applyFont="1" applyBorder="1" applyAlignment="1" applyProtection="1">
      <alignment vertical="center"/>
      <protection hidden="1"/>
    </xf>
    <xf numFmtId="0" fontId="35" fillId="0" borderId="38" xfId="0" applyFont="1" applyBorder="1" applyAlignment="1" applyProtection="1">
      <alignment vertical="center"/>
      <protection hidden="1"/>
    </xf>
    <xf numFmtId="0" fontId="35" fillId="0" borderId="95"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35" fillId="0" borderId="9" xfId="0" applyFont="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0" fontId="35"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5" fillId="0" borderId="16" xfId="0" applyNumberFormat="1" applyFont="1" applyBorder="1" applyAlignment="1" applyProtection="1">
      <alignment horizontal="right" vertical="center"/>
      <protection hidden="1"/>
    </xf>
    <xf numFmtId="0" fontId="35" fillId="0" borderId="16" xfId="0" applyFont="1" applyBorder="1" applyAlignment="1" applyProtection="1">
      <alignment horizontal="left" vertical="center" indent="1"/>
      <protection hidden="1"/>
    </xf>
    <xf numFmtId="0" fontId="16" fillId="0" borderId="12" xfId="0" applyFont="1" applyBorder="1" applyAlignment="1" applyProtection="1">
      <alignment horizontal="center" vertical="center"/>
      <protection hidden="1"/>
    </xf>
    <xf numFmtId="0" fontId="39" fillId="0" borderId="0" xfId="0" applyFont="1" applyAlignment="1" applyProtection="1">
      <alignment horizontal="center" vertical="center" wrapText="1" shrinkToFit="1"/>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62" fillId="0" borderId="0" xfId="0" applyFont="1" applyBorder="1" applyAlignment="1">
      <alignment horizontal="left" vertical="center" wrapText="1"/>
    </xf>
    <xf numFmtId="0" fontId="63" fillId="0" borderId="0" xfId="0" applyFont="1" applyBorder="1" applyAlignment="1">
      <alignment horizontal="left" vertical="center"/>
    </xf>
    <xf numFmtId="0" fontId="63" fillId="0" borderId="91" xfId="0" applyFont="1" applyBorder="1" applyAlignment="1">
      <alignment horizontal="left" vertical="center"/>
    </xf>
    <xf numFmtId="0" fontId="59" fillId="0" borderId="39" xfId="0" applyFont="1" applyBorder="1" applyAlignment="1">
      <alignment horizontal="center" vertical="center"/>
    </xf>
    <xf numFmtId="0" fontId="59" fillId="0" borderId="86" xfId="0" applyFont="1" applyBorder="1" applyAlignment="1">
      <alignment horizontal="center" vertical="center"/>
    </xf>
    <xf numFmtId="0" fontId="59" fillId="0" borderId="108" xfId="0" applyFont="1" applyBorder="1" applyAlignment="1">
      <alignment horizontal="center" vertical="center"/>
    </xf>
    <xf numFmtId="0" fontId="59" fillId="0" borderId="109" xfId="0" applyFont="1" applyBorder="1" applyAlignment="1">
      <alignment horizontal="center" vertical="center"/>
    </xf>
    <xf numFmtId="0" fontId="78" fillId="0" borderId="63" xfId="0" applyFont="1" applyBorder="1" applyAlignment="1" applyProtection="1">
      <alignment horizontal="center" shrinkToFit="1"/>
      <protection hidden="1"/>
    </xf>
    <xf numFmtId="0" fontId="81" fillId="0" borderId="23" xfId="0" applyFont="1" applyBorder="1" applyAlignment="1" applyProtection="1">
      <alignment horizontal="center" shrinkToFit="1"/>
      <protection hidden="1"/>
    </xf>
    <xf numFmtId="0" fontId="81" fillId="0" borderId="87" xfId="0" applyFont="1" applyBorder="1" applyAlignment="1" applyProtection="1">
      <alignment horizontal="center" vertical="center"/>
      <protection hidden="1"/>
    </xf>
    <xf numFmtId="0" fontId="81" fillId="0" borderId="88" xfId="0" applyFont="1" applyBorder="1" applyAlignment="1" applyProtection="1">
      <alignment horizontal="center" vertical="center"/>
      <protection hidden="1"/>
    </xf>
    <xf numFmtId="0" fontId="81" fillId="0" borderId="89" xfId="0" applyFont="1" applyBorder="1" applyAlignment="1" applyProtection="1">
      <alignment horizontal="center" vertical="center"/>
      <protection hidden="1"/>
    </xf>
    <xf numFmtId="0" fontId="78" fillId="0" borderId="20" xfId="0" applyFont="1" applyBorder="1" applyAlignment="1" applyProtection="1">
      <alignment horizontal="center" vertical="center"/>
      <protection hidden="1"/>
    </xf>
    <xf numFmtId="0" fontId="81" fillId="0" borderId="22" xfId="0" applyFont="1" applyBorder="1" applyAlignment="1" applyProtection="1">
      <alignment horizontal="center" vertical="center"/>
      <protection hidden="1"/>
    </xf>
    <xf numFmtId="0" fontId="81" fillId="0" borderId="90" xfId="0" applyFont="1" applyBorder="1" applyAlignment="1" applyProtection="1">
      <alignment horizontal="center" vertical="center"/>
      <protection hidden="1"/>
    </xf>
    <xf numFmtId="0" fontId="81" fillId="0" borderId="13" xfId="0" applyFont="1" applyBorder="1" applyAlignment="1" applyProtection="1">
      <alignment horizontal="center" vertical="center"/>
      <protection hidden="1"/>
    </xf>
    <xf numFmtId="0" fontId="81" fillId="0" borderId="14" xfId="0" applyFont="1" applyBorder="1" applyAlignment="1" applyProtection="1">
      <alignment horizontal="center" vertical="center"/>
      <protection hidden="1"/>
    </xf>
    <xf numFmtId="0" fontId="81" fillId="0" borderId="11" xfId="0" applyFont="1" applyBorder="1" applyAlignment="1" applyProtection="1">
      <alignment horizontal="center" vertical="center"/>
      <protection hidden="1"/>
    </xf>
    <xf numFmtId="0" fontId="62" fillId="0" borderId="20" xfId="0" applyFont="1" applyBorder="1" applyAlignment="1" applyProtection="1">
      <alignment horizontal="center" vertical="center"/>
      <protection hidden="1"/>
    </xf>
    <xf numFmtId="0" fontId="62" fillId="0" borderId="21" xfId="0" applyFont="1" applyBorder="1" applyAlignment="1" applyProtection="1">
      <alignment horizontal="center" vertical="center"/>
      <protection hidden="1"/>
    </xf>
    <xf numFmtId="0" fontId="62" fillId="0" borderId="52" xfId="0" applyFont="1" applyBorder="1" applyAlignment="1" applyProtection="1">
      <alignment horizontal="center" vertical="center"/>
      <protection hidden="1"/>
    </xf>
    <xf numFmtId="0" fontId="62" fillId="0" borderId="90" xfId="0" applyFont="1" applyBorder="1" applyAlignment="1" applyProtection="1">
      <alignment horizontal="center" vertical="center"/>
      <protection hidden="1"/>
    </xf>
    <xf numFmtId="0" fontId="62" fillId="0" borderId="91" xfId="0" applyFont="1" applyBorder="1" applyAlignment="1" applyProtection="1">
      <alignment horizontal="center" vertical="center"/>
      <protection hidden="1"/>
    </xf>
    <xf numFmtId="0" fontId="62" fillId="0" borderId="51" xfId="0" applyFont="1" applyBorder="1" applyAlignment="1" applyProtection="1">
      <alignment horizontal="center" vertical="center"/>
      <protection hidden="1"/>
    </xf>
    <xf numFmtId="0" fontId="77" fillId="0" borderId="0" xfId="0" applyFont="1" applyBorder="1" applyProtection="1">
      <alignment vertical="center"/>
      <protection hidden="1"/>
    </xf>
    <xf numFmtId="0" fontId="83" fillId="0" borderId="0" xfId="0" applyFont="1" applyBorder="1" applyAlignment="1" applyProtection="1">
      <alignment horizontal="center" vertical="center" shrinkToFit="1"/>
      <protection hidden="1"/>
    </xf>
    <xf numFmtId="0" fontId="83" fillId="0" borderId="104" xfId="0" applyFont="1" applyBorder="1" applyAlignment="1" applyProtection="1">
      <alignment horizontal="center" vertical="center" shrinkToFit="1"/>
      <protection hidden="1"/>
    </xf>
    <xf numFmtId="0" fontId="77" fillId="0" borderId="0" xfId="0" applyFont="1" applyBorder="1" applyAlignment="1" applyProtection="1">
      <alignment horizontal="center" vertical="center"/>
      <protection hidden="1"/>
    </xf>
    <xf numFmtId="0" fontId="81" fillId="0" borderId="90" xfId="0" applyFont="1" applyBorder="1" applyAlignment="1" applyProtection="1">
      <alignment horizontal="center" vertical="center" wrapText="1"/>
      <protection hidden="1"/>
    </xf>
    <xf numFmtId="0" fontId="81" fillId="0" borderId="91" xfId="0" applyFont="1" applyBorder="1" applyAlignment="1" applyProtection="1">
      <alignment horizontal="center" vertical="center" wrapText="1"/>
      <protection hidden="1"/>
    </xf>
    <xf numFmtId="0" fontId="62" fillId="0" borderId="74" xfId="0" applyFont="1" applyBorder="1" applyAlignment="1" applyProtection="1">
      <alignment horizontal="center" vertical="center"/>
      <protection hidden="1"/>
    </xf>
    <xf numFmtId="181" fontId="62" fillId="0" borderId="19" xfId="0" applyNumberFormat="1" applyFont="1" applyBorder="1" applyAlignment="1" applyProtection="1">
      <alignment horizontal="right" vertical="center"/>
      <protection hidden="1"/>
    </xf>
    <xf numFmtId="0" fontId="62" fillId="0" borderId="19" xfId="0" applyFont="1" applyBorder="1" applyAlignment="1" applyProtection="1">
      <alignment horizontal="left" vertical="center" indent="1"/>
      <protection hidden="1"/>
    </xf>
    <xf numFmtId="0" fontId="63" fillId="0" borderId="74" xfId="0" applyFont="1" applyBorder="1" applyAlignment="1" applyProtection="1">
      <alignment horizontal="center" vertical="center"/>
      <protection hidden="1"/>
    </xf>
    <xf numFmtId="0" fontId="64" fillId="0" borderId="66" xfId="0" applyFont="1" applyBorder="1" applyAlignment="1" applyProtection="1">
      <alignment horizontal="center" vertical="center" shrinkToFit="1"/>
      <protection hidden="1"/>
    </xf>
    <xf numFmtId="0" fontId="64" fillId="0" borderId="37" xfId="0" applyFont="1" applyBorder="1" applyAlignment="1" applyProtection="1">
      <alignment horizontal="center" vertical="center" shrinkToFit="1"/>
      <protection hidden="1"/>
    </xf>
    <xf numFmtId="181" fontId="62" fillId="0" borderId="37" xfId="0" applyNumberFormat="1" applyFont="1" applyBorder="1" applyAlignment="1" applyProtection="1">
      <alignment horizontal="right" vertical="center"/>
      <protection hidden="1"/>
    </xf>
    <xf numFmtId="0" fontId="62" fillId="0" borderId="37" xfId="0" applyFont="1" applyBorder="1" applyAlignment="1" applyProtection="1">
      <alignment horizontal="left" vertical="center" indent="1"/>
      <protection hidden="1"/>
    </xf>
    <xf numFmtId="0" fontId="62" fillId="0" borderId="14" xfId="0" applyFont="1" applyBorder="1" applyAlignment="1" applyProtection="1">
      <alignment vertical="center"/>
      <protection hidden="1"/>
    </xf>
    <xf numFmtId="0" fontId="62" fillId="0" borderId="38" xfId="0" applyFont="1" applyBorder="1" applyAlignment="1" applyProtection="1">
      <alignment vertical="center"/>
      <protection hidden="1"/>
    </xf>
    <xf numFmtId="0" fontId="62" fillId="0" borderId="14" xfId="0" applyFont="1" applyBorder="1" applyAlignment="1" applyProtection="1">
      <alignment horizontal="left" vertical="center"/>
      <protection hidden="1"/>
    </xf>
    <xf numFmtId="0" fontId="62" fillId="0" borderId="38" xfId="0" applyFont="1" applyBorder="1" applyAlignment="1" applyProtection="1">
      <alignment horizontal="left" vertical="center"/>
      <protection hidden="1"/>
    </xf>
    <xf numFmtId="0" fontId="62" fillId="0" borderId="19" xfId="0" applyFont="1" applyBorder="1" applyAlignment="1" applyProtection="1">
      <alignment horizontal="center" vertical="center"/>
      <protection hidden="1"/>
    </xf>
    <xf numFmtId="0" fontId="64" fillId="0" borderId="74" xfId="0" applyFont="1" applyBorder="1" applyAlignment="1" applyProtection="1">
      <alignment horizontal="center" vertical="center" shrinkToFit="1"/>
      <protection hidden="1"/>
    </xf>
    <xf numFmtId="0" fontId="64" fillId="0" borderId="38" xfId="0" applyFont="1" applyBorder="1" applyAlignment="1" applyProtection="1">
      <alignment horizontal="center" vertical="center" shrinkToFit="1"/>
      <protection hidden="1"/>
    </xf>
    <xf numFmtId="0" fontId="64" fillId="0" borderId="11" xfId="0" applyFont="1" applyBorder="1" applyAlignment="1" applyProtection="1">
      <alignment horizontal="center" vertical="center" shrinkToFit="1"/>
      <protection hidden="1"/>
    </xf>
    <xf numFmtId="0" fontId="62" fillId="0" borderId="19" xfId="0" applyFont="1" applyBorder="1" applyAlignment="1" applyProtection="1">
      <alignment horizontal="left" vertical="center"/>
      <protection hidden="1"/>
    </xf>
    <xf numFmtId="0" fontId="62" fillId="0" borderId="12" xfId="0" applyFont="1" applyBorder="1" applyAlignment="1" applyProtection="1">
      <alignment horizontal="center" vertical="center"/>
      <protection hidden="1"/>
    </xf>
    <xf numFmtId="0" fontId="62" fillId="0" borderId="13" xfId="0" applyFont="1" applyBorder="1" applyAlignment="1" applyProtection="1">
      <alignment horizontal="center" vertical="center"/>
      <protection hidden="1"/>
    </xf>
    <xf numFmtId="0" fontId="62" fillId="0" borderId="95" xfId="0" applyFont="1" applyBorder="1" applyAlignment="1" applyProtection="1">
      <alignment horizontal="left" vertical="center" indent="1"/>
      <protection hidden="1"/>
    </xf>
    <xf numFmtId="0" fontId="65" fillId="0" borderId="19" xfId="0" applyFont="1" applyBorder="1" applyAlignment="1" applyProtection="1">
      <alignment horizontal="left" vertical="center"/>
      <protection hidden="1"/>
    </xf>
    <xf numFmtId="0" fontId="80" fillId="0" borderId="0" xfId="0" applyFont="1" applyAlignment="1" applyProtection="1">
      <alignment horizontal="center" vertical="center" wrapText="1" shrinkToFit="1"/>
      <protection hidden="1"/>
    </xf>
    <xf numFmtId="0" fontId="62" fillId="0" borderId="9"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16" xfId="0" applyFont="1" applyBorder="1" applyAlignment="1" applyProtection="1">
      <alignment horizontal="center" vertical="center"/>
      <protection hidden="1"/>
    </xf>
    <xf numFmtId="0" fontId="64" fillId="0" borderId="16" xfId="0" applyFont="1" applyBorder="1" applyAlignment="1" applyProtection="1">
      <alignment horizontal="left" vertical="center"/>
      <protection hidden="1"/>
    </xf>
    <xf numFmtId="181" fontId="62" fillId="0" borderId="16" xfId="0" applyNumberFormat="1" applyFont="1" applyBorder="1" applyAlignment="1" applyProtection="1">
      <alignment horizontal="right" vertical="center"/>
      <protection hidden="1"/>
    </xf>
    <xf numFmtId="0" fontId="62" fillId="0" borderId="16" xfId="0" applyFont="1" applyBorder="1" applyAlignment="1" applyProtection="1">
      <alignment horizontal="left" vertical="center" indent="1"/>
      <protection hidden="1"/>
    </xf>
    <xf numFmtId="0" fontId="66" fillId="0" borderId="40" xfId="0" applyFont="1" applyBorder="1" applyAlignment="1" applyProtection="1">
      <alignment horizontal="center" vertical="center" shrinkToFit="1"/>
      <protection hidden="1"/>
    </xf>
    <xf numFmtId="0" fontId="64" fillId="0" borderId="12" xfId="0" applyFont="1" applyBorder="1" applyAlignment="1" applyProtection="1">
      <alignment horizontal="center" vertical="center"/>
      <protection hidden="1"/>
    </xf>
    <xf numFmtId="0" fontId="61" fillId="0" borderId="14" xfId="0" applyFont="1" applyBorder="1" applyAlignment="1" applyProtection="1">
      <alignment horizontal="center" vertical="center" shrinkToFit="1"/>
      <protection hidden="1"/>
    </xf>
    <xf numFmtId="0" fontId="61" fillId="0" borderId="38" xfId="0" applyFont="1" applyBorder="1" applyAlignment="1" applyProtection="1">
      <alignment horizontal="center" vertical="center" shrinkToFit="1"/>
      <protection hidden="1"/>
    </xf>
    <xf numFmtId="0" fontId="61" fillId="0" borderId="40" xfId="0" applyFont="1" applyBorder="1" applyAlignment="1" applyProtection="1">
      <alignment horizontal="center" vertical="center" shrinkToFit="1"/>
      <protection hidden="1"/>
    </xf>
    <xf numFmtId="0" fontId="37" fillId="0" borderId="0" xfId="22" applyFont="1" applyAlignment="1">
      <alignment horizontal="center" vertical="center"/>
    </xf>
    <xf numFmtId="0" fontId="37" fillId="0" borderId="115" xfId="22" applyFont="1" applyBorder="1" applyAlignment="1">
      <alignment horizontal="center" vertical="center"/>
    </xf>
    <xf numFmtId="0" fontId="37" fillId="0" borderId="117" xfId="22" applyFont="1" applyBorder="1" applyAlignment="1">
      <alignment horizontal="center" vertical="center"/>
    </xf>
    <xf numFmtId="0" fontId="37" fillId="0" borderId="0" xfId="22" applyFont="1" applyAlignment="1">
      <alignment vertical="center"/>
    </xf>
    <xf numFmtId="186" fontId="37" fillId="0" borderId="0" xfId="22" applyNumberFormat="1" applyFont="1" applyAlignment="1">
      <alignment horizontal="left"/>
    </xf>
    <xf numFmtId="0" fontId="37" fillId="0" borderId="20" xfId="22" applyFont="1" applyBorder="1" applyAlignment="1">
      <alignment horizontal="center" vertical="center"/>
    </xf>
    <xf numFmtId="0" fontId="37" fillId="0" borderId="21" xfId="22" applyFont="1" applyBorder="1" applyAlignment="1">
      <alignment horizontal="center" vertical="center"/>
    </xf>
    <xf numFmtId="0" fontId="37" fillId="0" borderId="110" xfId="22" applyFont="1" applyBorder="1" applyAlignment="1">
      <alignment horizontal="center" vertical="center"/>
    </xf>
    <xf numFmtId="0" fontId="37" fillId="0" borderId="92" xfId="22" applyFont="1" applyBorder="1" applyAlignment="1">
      <alignment horizontal="center" vertical="center"/>
    </xf>
    <xf numFmtId="0" fontId="37" fillId="0" borderId="0" xfId="22" applyFont="1" applyBorder="1" applyAlignment="1">
      <alignment horizontal="center" vertical="center"/>
    </xf>
    <xf numFmtId="0" fontId="37" fillId="0" borderId="86" xfId="22" applyFont="1" applyBorder="1" applyAlignment="1">
      <alignment horizontal="center" vertical="center"/>
    </xf>
    <xf numFmtId="0" fontId="37" fillId="0" borderId="90" xfId="22" applyFont="1" applyBorder="1" applyAlignment="1">
      <alignment horizontal="center" vertical="center"/>
    </xf>
    <xf numFmtId="0" fontId="37" fillId="0" borderId="91" xfId="22" applyFont="1" applyBorder="1" applyAlignment="1">
      <alignment horizontal="center" vertical="center"/>
    </xf>
    <xf numFmtId="0" fontId="37" fillId="0" borderId="113" xfId="22" applyFont="1" applyBorder="1" applyAlignment="1">
      <alignment horizontal="center" vertical="center"/>
    </xf>
    <xf numFmtId="181" fontId="37" fillId="0" borderId="114" xfId="22" applyNumberFormat="1" applyFont="1" applyBorder="1" applyAlignment="1">
      <alignment vertical="center" shrinkToFit="1"/>
    </xf>
    <xf numFmtId="0" fontId="37" fillId="0" borderId="21" xfId="22" applyFont="1" applyBorder="1" applyAlignment="1">
      <alignment vertical="center" shrinkToFit="1"/>
    </xf>
    <xf numFmtId="0" fontId="37" fillId="0" borderId="39" xfId="22" applyFont="1" applyBorder="1" applyAlignment="1">
      <alignment vertical="center" shrinkToFit="1"/>
    </xf>
    <xf numFmtId="0" fontId="37" fillId="0" borderId="0" xfId="22" applyFont="1" applyBorder="1" applyAlignment="1">
      <alignment vertical="center" shrinkToFit="1"/>
    </xf>
    <xf numFmtId="181" fontId="2" fillId="0" borderId="21" xfId="22" applyNumberFormat="1" applyFont="1" applyBorder="1" applyAlignment="1">
      <alignment vertical="center"/>
    </xf>
    <xf numFmtId="0" fontId="2" fillId="0" borderId="21" xfId="22" applyFont="1" applyBorder="1" applyAlignment="1">
      <alignment vertical="center"/>
    </xf>
    <xf numFmtId="0" fontId="2" fillId="0" borderId="0" xfId="22" applyFont="1" applyBorder="1" applyAlignment="1">
      <alignment vertical="center"/>
    </xf>
    <xf numFmtId="0" fontId="37" fillId="0" borderId="21" xfId="22" applyFont="1" applyBorder="1" applyAlignment="1">
      <alignment horizontal="left" vertical="center"/>
    </xf>
    <xf numFmtId="0" fontId="37" fillId="0" borderId="22" xfId="22" applyFont="1" applyBorder="1" applyAlignment="1">
      <alignment horizontal="left" vertical="center"/>
    </xf>
    <xf numFmtId="0" fontId="37" fillId="0" borderId="0" xfId="22" applyFont="1" applyBorder="1" applyAlignment="1">
      <alignment horizontal="left" vertical="center"/>
    </xf>
    <xf numFmtId="0" fontId="37" fillId="0" borderId="10" xfId="22" applyFont="1" applyBorder="1" applyAlignment="1">
      <alignment horizontal="left" vertical="center"/>
    </xf>
    <xf numFmtId="181" fontId="37" fillId="0" borderId="39" xfId="22" applyNumberFormat="1" applyFont="1" applyBorder="1" applyAlignment="1">
      <alignment vertical="center" shrinkToFit="1"/>
    </xf>
    <xf numFmtId="181" fontId="37" fillId="0" borderId="0" xfId="22" applyNumberFormat="1" applyFont="1" applyBorder="1" applyAlignment="1">
      <alignment vertical="center" shrinkToFit="1"/>
    </xf>
    <xf numFmtId="181" fontId="37" fillId="0" borderId="116" xfId="22" applyNumberFormat="1" applyFont="1" applyBorder="1" applyAlignment="1">
      <alignment vertical="center" shrinkToFit="1"/>
    </xf>
    <xf numFmtId="181" fontId="37" fillId="0" borderId="91" xfId="22" applyNumberFormat="1" applyFont="1" applyBorder="1" applyAlignment="1">
      <alignment vertical="center" shrinkToFit="1"/>
    </xf>
    <xf numFmtId="0" fontId="37" fillId="0" borderId="10" xfId="22" applyFont="1" applyBorder="1" applyAlignment="1">
      <alignment horizontal="center" vertical="center"/>
    </xf>
    <xf numFmtId="0" fontId="37" fillId="0" borderId="13" xfId="22" applyFont="1" applyBorder="1" applyAlignment="1">
      <alignment horizontal="center" vertical="center"/>
    </xf>
    <xf numFmtId="0" fontId="37" fillId="0" borderId="0" xfId="22" applyFont="1" applyBorder="1" applyAlignment="1">
      <alignment horizontal="center" vertical="center" shrinkToFit="1"/>
    </xf>
    <xf numFmtId="0" fontId="37" fillId="0" borderId="91" xfId="22" applyFont="1" applyBorder="1" applyAlignment="1">
      <alignment horizontal="center" vertical="center" shrinkToFit="1"/>
    </xf>
    <xf numFmtId="0" fontId="43" fillId="0" borderId="0" xfId="22" applyFont="1" applyBorder="1" applyAlignment="1">
      <alignment horizontal="center" vertical="center" shrinkToFit="1"/>
    </xf>
    <xf numFmtId="0" fontId="37" fillId="0" borderId="91" xfId="22" applyFont="1" applyBorder="1" applyAlignment="1">
      <alignment vertical="center" shrinkToFit="1"/>
    </xf>
    <xf numFmtId="181" fontId="37" fillId="0" borderId="21" xfId="22" applyNumberFormat="1" applyFont="1" applyBorder="1" applyAlignment="1">
      <alignment vertical="center"/>
    </xf>
    <xf numFmtId="181" fontId="37" fillId="0" borderId="0" xfId="22" applyNumberFormat="1" applyFont="1" applyBorder="1" applyAlignment="1">
      <alignment vertical="center"/>
    </xf>
    <xf numFmtId="181" fontId="37" fillId="0" borderId="91" xfId="22" applyNumberFormat="1" applyFont="1" applyBorder="1" applyAlignment="1">
      <alignment vertical="center"/>
    </xf>
    <xf numFmtId="0" fontId="37" fillId="0" borderId="21" xfId="22" applyFont="1" applyBorder="1" applyAlignment="1">
      <alignment vertical="center"/>
    </xf>
    <xf numFmtId="0" fontId="37" fillId="0" borderId="0" xfId="22" applyFont="1" applyBorder="1" applyAlignment="1">
      <alignment vertical="center"/>
    </xf>
    <xf numFmtId="0" fontId="37" fillId="0" borderId="91" xfId="22" applyFont="1" applyBorder="1" applyAlignment="1">
      <alignment vertical="center"/>
    </xf>
    <xf numFmtId="0" fontId="37" fillId="0" borderId="22" xfId="22" applyFont="1" applyBorder="1" applyAlignment="1">
      <alignment horizontal="center" vertical="center"/>
    </xf>
    <xf numFmtId="0" fontId="37" fillId="0" borderId="114" xfId="22" applyFont="1" applyBorder="1" applyAlignment="1">
      <alignment vertical="center"/>
    </xf>
    <xf numFmtId="0" fontId="37" fillId="0" borderId="39" xfId="22" applyFont="1" applyBorder="1" applyAlignment="1">
      <alignment vertical="center"/>
    </xf>
    <xf numFmtId="0" fontId="37" fillId="0" borderId="116" xfId="22" applyFont="1" applyBorder="1" applyAlignment="1">
      <alignment vertical="center"/>
    </xf>
    <xf numFmtId="181" fontId="37" fillId="0" borderId="21" xfId="22" applyNumberFormat="1" applyFont="1" applyBorder="1" applyAlignment="1">
      <alignment vertical="center" shrinkToFit="1"/>
    </xf>
    <xf numFmtId="0" fontId="37" fillId="0" borderId="91" xfId="22" applyFont="1" applyBorder="1" applyAlignment="1">
      <alignment horizontal="left" vertical="center"/>
    </xf>
    <xf numFmtId="0" fontId="2" fillId="0" borderId="0" xfId="22" applyFont="1" applyAlignment="1">
      <alignment shrinkToFit="1"/>
    </xf>
    <xf numFmtId="0" fontId="2" fillId="0" borderId="0" xfId="22" applyFont="1" applyBorder="1" applyAlignment="1">
      <alignment shrinkToFit="1"/>
    </xf>
    <xf numFmtId="0" fontId="73" fillId="0" borderId="0" xfId="22" applyFont="1" applyAlignment="1">
      <alignment vertical="center"/>
    </xf>
    <xf numFmtId="0" fontId="73" fillId="0" borderId="20" xfId="22" applyFont="1" applyBorder="1" applyAlignment="1">
      <alignment horizontal="center" vertical="center"/>
    </xf>
    <xf numFmtId="0" fontId="73" fillId="0" borderId="21" xfId="22" applyFont="1" applyBorder="1" applyAlignment="1">
      <alignment horizontal="center" vertical="center"/>
    </xf>
    <xf numFmtId="0" fontId="73" fillId="0" borderId="110" xfId="22" applyFont="1" applyBorder="1" applyAlignment="1">
      <alignment horizontal="center" vertical="center"/>
    </xf>
    <xf numFmtId="0" fontId="73" fillId="0" borderId="92" xfId="22" applyFont="1" applyBorder="1" applyAlignment="1">
      <alignment horizontal="center" vertical="center"/>
    </xf>
    <xf numFmtId="0" fontId="73" fillId="0" borderId="0" xfId="22" applyFont="1" applyBorder="1" applyAlignment="1">
      <alignment horizontal="center" vertical="center"/>
    </xf>
    <xf numFmtId="0" fontId="73" fillId="0" borderId="86" xfId="22" applyFont="1" applyBorder="1" applyAlignment="1">
      <alignment horizontal="center" vertical="center"/>
    </xf>
    <xf numFmtId="0" fontId="73" fillId="0" borderId="90" xfId="22" applyFont="1" applyBorder="1" applyAlignment="1">
      <alignment horizontal="center" vertical="center"/>
    </xf>
    <xf numFmtId="0" fontId="73" fillId="0" borderId="91" xfId="22" applyFont="1" applyBorder="1" applyAlignment="1">
      <alignment horizontal="center" vertical="center"/>
    </xf>
    <xf numFmtId="0" fontId="73" fillId="0" borderId="113" xfId="22" applyFont="1" applyBorder="1" applyAlignment="1">
      <alignment horizontal="center" vertical="center"/>
    </xf>
    <xf numFmtId="181" fontId="73" fillId="0" borderId="114" xfId="22" applyNumberFormat="1" applyFont="1" applyBorder="1" applyAlignment="1">
      <alignment vertical="center" shrinkToFit="1"/>
    </xf>
    <xf numFmtId="0" fontId="73" fillId="0" borderId="21" xfId="22" applyFont="1" applyBorder="1" applyAlignment="1">
      <alignment vertical="center" shrinkToFit="1"/>
    </xf>
    <xf numFmtId="0" fontId="73" fillId="0" borderId="39" xfId="22" applyFont="1" applyBorder="1" applyAlignment="1">
      <alignment vertical="center" shrinkToFit="1"/>
    </xf>
    <xf numFmtId="0" fontId="73" fillId="0" borderId="0" xfId="22" applyFont="1" applyBorder="1" applyAlignment="1">
      <alignment vertical="center" shrinkToFit="1"/>
    </xf>
    <xf numFmtId="181" fontId="74" fillId="0" borderId="21" xfId="22" applyNumberFormat="1" applyFont="1" applyBorder="1" applyAlignment="1">
      <alignment vertical="center"/>
    </xf>
    <xf numFmtId="0" fontId="74" fillId="0" borderId="21" xfId="22" applyFont="1" applyBorder="1" applyAlignment="1">
      <alignment vertical="center"/>
    </xf>
    <xf numFmtId="0" fontId="74" fillId="0" borderId="0" xfId="22" applyFont="1" applyBorder="1" applyAlignment="1">
      <alignment vertical="center"/>
    </xf>
    <xf numFmtId="0" fontId="73" fillId="0" borderId="21" xfId="22" applyFont="1" applyBorder="1" applyAlignment="1">
      <alignment horizontal="left" vertical="center"/>
    </xf>
    <xf numFmtId="0" fontId="73" fillId="0" borderId="22" xfId="22" applyFont="1" applyBorder="1" applyAlignment="1">
      <alignment horizontal="left" vertical="center"/>
    </xf>
    <xf numFmtId="0" fontId="73" fillId="0" borderId="0" xfId="22" applyFont="1" applyBorder="1" applyAlignment="1">
      <alignment horizontal="left" vertical="center"/>
    </xf>
    <xf numFmtId="0" fontId="73" fillId="0" borderId="10" xfId="22" applyFont="1" applyBorder="1" applyAlignment="1">
      <alignment horizontal="left" vertical="center"/>
    </xf>
    <xf numFmtId="181" fontId="73" fillId="0" borderId="39" xfId="22" applyNumberFormat="1" applyFont="1" applyBorder="1" applyAlignment="1">
      <alignment vertical="center" shrinkToFit="1"/>
    </xf>
    <xf numFmtId="181" fontId="73" fillId="0" borderId="0" xfId="22" applyNumberFormat="1" applyFont="1" applyBorder="1" applyAlignment="1">
      <alignment vertical="center" shrinkToFit="1"/>
    </xf>
    <xf numFmtId="181" fontId="73" fillId="0" borderId="116" xfId="22" applyNumberFormat="1" applyFont="1" applyBorder="1" applyAlignment="1">
      <alignment vertical="center" shrinkToFit="1"/>
    </xf>
    <xf numFmtId="181" fontId="73" fillId="0" borderId="91" xfId="22" applyNumberFormat="1" applyFont="1" applyBorder="1" applyAlignment="1">
      <alignment vertical="center" shrinkToFit="1"/>
    </xf>
    <xf numFmtId="0" fontId="73" fillId="0" borderId="10" xfId="22" applyFont="1" applyBorder="1" applyAlignment="1">
      <alignment horizontal="center" vertical="center"/>
    </xf>
    <xf numFmtId="0" fontId="73" fillId="0" borderId="13" xfId="22" applyFont="1" applyBorder="1" applyAlignment="1">
      <alignment horizontal="center" vertical="center"/>
    </xf>
    <xf numFmtId="0" fontId="73" fillId="0" borderId="0" xfId="22" applyFont="1" applyAlignment="1">
      <alignment horizontal="center" vertical="center"/>
    </xf>
    <xf numFmtId="0" fontId="73" fillId="0" borderId="115" xfId="22" applyFont="1" applyBorder="1" applyAlignment="1">
      <alignment horizontal="center" vertical="center"/>
    </xf>
    <xf numFmtId="0" fontId="73" fillId="0" borderId="117" xfId="22" applyFont="1" applyBorder="1" applyAlignment="1">
      <alignment horizontal="center" vertical="center"/>
    </xf>
    <xf numFmtId="0" fontId="73" fillId="0" borderId="22" xfId="22" applyFont="1" applyBorder="1" applyAlignment="1">
      <alignment horizontal="center" vertical="center"/>
    </xf>
    <xf numFmtId="0" fontId="65" fillId="0" borderId="0" xfId="22" applyFont="1" applyBorder="1" applyAlignment="1">
      <alignment horizontal="center" vertical="center" shrinkToFit="1"/>
    </xf>
    <xf numFmtId="186" fontId="73" fillId="0" borderId="0" xfId="22" applyNumberFormat="1" applyFont="1" applyAlignment="1">
      <alignment horizontal="left"/>
    </xf>
    <xf numFmtId="0" fontId="73" fillId="0" borderId="0" xfId="22" applyFont="1" applyBorder="1" applyAlignment="1">
      <alignment horizontal="center" vertical="center" shrinkToFit="1"/>
    </xf>
    <xf numFmtId="0" fontId="73" fillId="0" borderId="91" xfId="22" applyFont="1" applyBorder="1" applyAlignment="1">
      <alignment horizontal="center" vertical="center" shrinkToFit="1"/>
    </xf>
    <xf numFmtId="0" fontId="73" fillId="0" borderId="114" xfId="22" applyFont="1" applyBorder="1" applyAlignment="1">
      <alignment vertical="center"/>
    </xf>
    <xf numFmtId="0" fontId="73" fillId="0" borderId="21" xfId="22" applyFont="1" applyBorder="1" applyAlignment="1">
      <alignment vertical="center"/>
    </xf>
    <xf numFmtId="0" fontId="73" fillId="0" borderId="39" xfId="22" applyFont="1" applyBorder="1" applyAlignment="1">
      <alignment vertical="center"/>
    </xf>
    <xf numFmtId="0" fontId="73" fillId="0" borderId="0" xfId="22" applyFont="1" applyBorder="1" applyAlignment="1">
      <alignment vertical="center"/>
    </xf>
    <xf numFmtId="0" fontId="73" fillId="0" borderId="116" xfId="22" applyFont="1" applyBorder="1" applyAlignment="1">
      <alignment vertical="center"/>
    </xf>
    <xf numFmtId="0" fontId="73" fillId="0" borderId="91" xfId="22" applyFont="1" applyBorder="1" applyAlignment="1">
      <alignment vertical="center"/>
    </xf>
    <xf numFmtId="0" fontId="73" fillId="0" borderId="91" xfId="22" applyFont="1" applyBorder="1" applyAlignment="1">
      <alignment vertical="center" shrinkToFit="1"/>
    </xf>
    <xf numFmtId="181" fontId="73" fillId="0" borderId="21" xfId="22" applyNumberFormat="1" applyFont="1" applyBorder="1" applyAlignment="1">
      <alignment vertical="center"/>
    </xf>
    <xf numFmtId="181" fontId="73" fillId="0" borderId="0" xfId="22" applyNumberFormat="1" applyFont="1" applyBorder="1" applyAlignment="1">
      <alignment vertical="center"/>
    </xf>
    <xf numFmtId="181" fontId="73" fillId="0" borderId="91" xfId="22" applyNumberFormat="1" applyFont="1" applyBorder="1" applyAlignment="1">
      <alignment vertical="center"/>
    </xf>
    <xf numFmtId="181" fontId="73" fillId="0" borderId="21" xfId="22" applyNumberFormat="1" applyFont="1" applyBorder="1" applyAlignment="1">
      <alignment vertical="center" shrinkToFit="1"/>
    </xf>
    <xf numFmtId="0" fontId="73" fillId="0" borderId="91" xfId="22" applyFont="1" applyBorder="1" applyAlignment="1">
      <alignment horizontal="left" vertical="center"/>
    </xf>
    <xf numFmtId="0" fontId="74" fillId="0" borderId="0" xfId="22" applyFont="1" applyAlignment="1">
      <alignment shrinkToFit="1"/>
    </xf>
    <xf numFmtId="0" fontId="74" fillId="0" borderId="0" xfId="22" applyFont="1" applyBorder="1" applyAlignment="1">
      <alignment shrinkToFit="1"/>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74" fillId="0" borderId="45" xfId="0" applyFont="1" applyBorder="1" applyAlignment="1" applyProtection="1">
      <alignment horizontal="center" vertical="center" wrapText="1"/>
      <protection hidden="1"/>
    </xf>
    <xf numFmtId="0" fontId="74" fillId="0" borderId="57" xfId="0" applyFont="1" applyBorder="1" applyAlignment="1" applyProtection="1">
      <alignment horizontal="center" vertical="center" wrapText="1"/>
      <protection hidden="1"/>
    </xf>
  </cellXfs>
  <cellStyles count="23">
    <cellStyle name="ハイパーリンク" xfId="1" builtinId="8"/>
    <cellStyle name="標準" xfId="0" builtinId="0"/>
    <cellStyle name="標準 2" xfId="22"/>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s>
  <dxfs count="0"/>
  <tableStyles count="0" defaultTableStyle="TableStyleMedium2" defaultPivotStyle="PivotStyleLight16"/>
  <colors>
    <mruColors>
      <color rgb="FFFFCCFF"/>
      <color rgb="FFFFFF66"/>
      <color rgb="FF00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3" name="Text Box 24"/>
        <xdr:cNvSpPr txBox="1">
          <a:spLocks noChangeArrowheads="1"/>
        </xdr:cNvSpPr>
      </xdr:nvSpPr>
      <xdr:spPr bwMode="auto">
        <a:xfrm>
          <a:off x="10765765"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4" name="Text Box 25"/>
        <xdr:cNvSpPr txBox="1">
          <a:spLocks noChangeArrowheads="1"/>
        </xdr:cNvSpPr>
      </xdr:nvSpPr>
      <xdr:spPr bwMode="auto">
        <a:xfrm>
          <a:off x="10765765"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5" name="Text Box 26"/>
        <xdr:cNvSpPr txBox="1">
          <a:spLocks noChangeArrowheads="1"/>
        </xdr:cNvSpPr>
      </xdr:nvSpPr>
      <xdr:spPr bwMode="auto">
        <a:xfrm>
          <a:off x="10756824"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259690</xdr:colOff>
      <xdr:row>24</xdr:row>
      <xdr:rowOff>12074</xdr:rowOff>
    </xdr:from>
    <xdr:ext cx="1405321" cy="170303"/>
    <xdr:sp macro="" textlink="">
      <xdr:nvSpPr>
        <xdr:cNvPr id="2" name="Text Box 24"/>
        <xdr:cNvSpPr txBox="1">
          <a:spLocks noChangeArrowheads="1"/>
        </xdr:cNvSpPr>
      </xdr:nvSpPr>
      <xdr:spPr bwMode="auto">
        <a:xfrm>
          <a:off x="2774290" y="2755274"/>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259690</xdr:colOff>
      <xdr:row>49</xdr:row>
      <xdr:rowOff>12075</xdr:rowOff>
    </xdr:from>
    <xdr:ext cx="1405321" cy="170303"/>
    <xdr:sp macro="" textlink="">
      <xdr:nvSpPr>
        <xdr:cNvPr id="3" name="Text Box 25"/>
        <xdr:cNvSpPr txBox="1">
          <a:spLocks noChangeArrowheads="1"/>
        </xdr:cNvSpPr>
      </xdr:nvSpPr>
      <xdr:spPr bwMode="auto">
        <a:xfrm>
          <a:off x="2774290" y="5612775"/>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oneCellAnchor>
    <xdr:from>
      <xdr:col>8</xdr:col>
      <xdr:colOff>250749</xdr:colOff>
      <xdr:row>74</xdr:row>
      <xdr:rowOff>12632</xdr:rowOff>
    </xdr:from>
    <xdr:ext cx="1405321" cy="170303"/>
    <xdr:sp macro="" textlink="">
      <xdr:nvSpPr>
        <xdr:cNvPr id="4" name="Text Box 26"/>
        <xdr:cNvSpPr txBox="1">
          <a:spLocks noChangeArrowheads="1"/>
        </xdr:cNvSpPr>
      </xdr:nvSpPr>
      <xdr:spPr bwMode="auto">
        <a:xfrm>
          <a:off x="2765349" y="8470832"/>
          <a:ext cx="1405321" cy="170303"/>
        </a:xfrm>
        <a:prstGeom prst="rect">
          <a:avLst/>
        </a:prstGeom>
        <a:solidFill>
          <a:srgbClr val="FFFFFF"/>
        </a:solidFill>
        <a:ln w="9525">
          <a:noFill/>
          <a:miter lim="800000"/>
          <a:headEnd/>
          <a:tailEnd/>
        </a:ln>
      </xdr:spPr>
      <xdr:txBody>
        <a:bodyPr wrap="none" lIns="9144" tIns="18288" rIns="9144" bIns="18288" anchor="ctr" upright="1">
          <a:spAutoFit/>
        </a:bodyPr>
        <a:lstStyle/>
        <a:p>
          <a:pPr algn="ctr" rtl="0">
            <a:defRPr sz="1000"/>
          </a:pPr>
          <a:r>
            <a:rPr lang="ja-JP" altLang="en-US" sz="800" b="0" i="0" u="none" strike="noStrike" baseline="0">
              <a:solidFill>
                <a:srgbClr val="000000"/>
              </a:solidFill>
              <a:latin typeface="ＭＳ Ｐ明朝"/>
              <a:ea typeface="ＭＳ Ｐ明朝"/>
            </a:rPr>
            <a:t>切　り　取　ら　な　い　で　提　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1"/>
  <sheetViews>
    <sheetView showGridLines="0" tabSelected="1" showRuler="0" view="pageBreakPreview" zoomScale="85" zoomScaleNormal="85" zoomScaleSheetLayoutView="85" zoomScalePageLayoutView="70" workbookViewId="0">
      <selection activeCell="Y17" sqref="Y17"/>
    </sheetView>
  </sheetViews>
  <sheetFormatPr defaultColWidth="8.875" defaultRowHeight="13.5" x14ac:dyDescent="0.15"/>
  <cols>
    <col min="16" max="18" width="8.875" hidden="1" customWidth="1"/>
    <col min="19" max="19" width="20.375" hidden="1" customWidth="1"/>
    <col min="20" max="20" width="8.875" customWidth="1"/>
  </cols>
  <sheetData>
    <row r="2" spans="2:19" ht="17.25" x14ac:dyDescent="0.15">
      <c r="B2" s="495" t="str">
        <f>Q2&amp;"度 "&amp;Q4&amp;Q5&amp;"　参加申込書について"</f>
        <v>平成29年度 第52回茨城県アンサンブルコンテスト県北地区大会　参加申込書について</v>
      </c>
      <c r="P2" t="s">
        <v>352</v>
      </c>
      <c r="Q2" t="s">
        <v>365</v>
      </c>
    </row>
    <row r="3" spans="2:19" ht="14.25" x14ac:dyDescent="0.15">
      <c r="B3" s="248"/>
    </row>
    <row r="4" spans="2:19" x14ac:dyDescent="0.15">
      <c r="B4" s="249" t="s">
        <v>253</v>
      </c>
      <c r="C4" s="249"/>
      <c r="D4" s="249"/>
      <c r="P4" t="s">
        <v>347</v>
      </c>
      <c r="Q4" t="s">
        <v>366</v>
      </c>
    </row>
    <row r="5" spans="2:19" x14ac:dyDescent="0.15">
      <c r="B5" s="250" t="s">
        <v>254</v>
      </c>
      <c r="C5" s="250"/>
      <c r="D5" s="250"/>
      <c r="Q5" t="s">
        <v>358</v>
      </c>
    </row>
    <row r="6" spans="2:19" x14ac:dyDescent="0.15">
      <c r="B6" s="251" t="s">
        <v>255</v>
      </c>
      <c r="C6" s="251"/>
      <c r="D6" s="251"/>
    </row>
    <row r="7" spans="2:19" x14ac:dyDescent="0.15">
      <c r="P7" t="s">
        <v>348</v>
      </c>
      <c r="Q7" s="280" t="s">
        <v>367</v>
      </c>
    </row>
    <row r="8" spans="2:19" x14ac:dyDescent="0.15">
      <c r="B8" t="s">
        <v>258</v>
      </c>
      <c r="C8" s="246"/>
      <c r="D8" s="246"/>
      <c r="E8" s="246"/>
      <c r="F8" s="246"/>
      <c r="G8" s="246"/>
      <c r="H8" s="246"/>
      <c r="I8" s="246"/>
      <c r="J8" s="246"/>
    </row>
    <row r="9" spans="2:19" x14ac:dyDescent="0.15">
      <c r="B9" t="s">
        <v>330</v>
      </c>
      <c r="C9" s="246"/>
      <c r="D9" s="246"/>
      <c r="E9" s="246"/>
      <c r="F9" s="246"/>
      <c r="G9" s="246"/>
      <c r="H9" s="246"/>
      <c r="I9" s="246"/>
      <c r="J9" s="246"/>
      <c r="P9" t="s">
        <v>349</v>
      </c>
      <c r="Q9" t="s">
        <v>350</v>
      </c>
      <c r="S9" s="491">
        <v>43057</v>
      </c>
    </row>
    <row r="10" spans="2:19" x14ac:dyDescent="0.15">
      <c r="B10" t="s">
        <v>249</v>
      </c>
      <c r="Q10" t="s">
        <v>351</v>
      </c>
      <c r="S10" s="491">
        <v>43058</v>
      </c>
    </row>
    <row r="12" spans="2:19" x14ac:dyDescent="0.15">
      <c r="B12" t="s">
        <v>304</v>
      </c>
    </row>
    <row r="13" spans="2:19" x14ac:dyDescent="0.15">
      <c r="B13" t="s">
        <v>305</v>
      </c>
      <c r="P13" t="s">
        <v>359</v>
      </c>
    </row>
    <row r="14" spans="2:19" x14ac:dyDescent="0.15">
      <c r="B14" t="s">
        <v>331</v>
      </c>
    </row>
    <row r="15" spans="2:19" x14ac:dyDescent="0.15">
      <c r="B15" t="s">
        <v>306</v>
      </c>
    </row>
    <row r="16" spans="2:19" x14ac:dyDescent="0.15">
      <c r="B16" t="s">
        <v>256</v>
      </c>
    </row>
    <row r="17" spans="2:10" x14ac:dyDescent="0.15">
      <c r="B17" t="s">
        <v>257</v>
      </c>
    </row>
    <row r="19" spans="2:10" x14ac:dyDescent="0.15">
      <c r="B19" t="s">
        <v>360</v>
      </c>
      <c r="C19" s="247"/>
      <c r="D19" s="247"/>
      <c r="E19" s="247"/>
      <c r="F19" s="247"/>
      <c r="G19" s="247"/>
      <c r="H19" s="247"/>
    </row>
    <row r="20" spans="2:10" x14ac:dyDescent="0.15">
      <c r="B20" t="s">
        <v>361</v>
      </c>
      <c r="C20" s="247"/>
      <c r="D20" s="247"/>
      <c r="E20" s="247"/>
      <c r="F20" s="247"/>
      <c r="G20" s="247"/>
      <c r="H20" s="247"/>
    </row>
    <row r="21" spans="2:10" x14ac:dyDescent="0.15">
      <c r="B21" s="246" t="s">
        <v>337</v>
      </c>
    </row>
    <row r="23" spans="2:10" x14ac:dyDescent="0.15">
      <c r="B23" t="s">
        <v>250</v>
      </c>
    </row>
    <row r="24" spans="2:10" x14ac:dyDescent="0.15">
      <c r="B24" t="s">
        <v>251</v>
      </c>
    </row>
    <row r="25" spans="2:10" x14ac:dyDescent="0.15">
      <c r="B25" t="s">
        <v>259</v>
      </c>
    </row>
    <row r="27" spans="2:10" x14ac:dyDescent="0.15">
      <c r="B27" t="s">
        <v>252</v>
      </c>
    </row>
    <row r="28" spans="2:10" x14ac:dyDescent="0.15">
      <c r="B28" s="496" t="str">
        <f>P13</f>
        <v>楽器運搬人は打楽器アンサンブルにおいては20名以内、その他のアンサンブルにおいては演奏人数と同数以内</v>
      </c>
    </row>
    <row r="29" spans="2:10" x14ac:dyDescent="0.15">
      <c r="B29" t="s">
        <v>362</v>
      </c>
    </row>
    <row r="32" spans="2:10" x14ac:dyDescent="0.15">
      <c r="B32" s="246" t="s">
        <v>357</v>
      </c>
      <c r="G32" s="499" t="str">
        <f>Q7</f>
        <v>１０月６日（金）午後４時必着</v>
      </c>
      <c r="H32" s="499"/>
      <c r="I32" s="499"/>
      <c r="J32" t="s">
        <v>356</v>
      </c>
    </row>
    <row r="33" spans="2:2" x14ac:dyDescent="0.15">
      <c r="B33" s="246" t="s">
        <v>332</v>
      </c>
    </row>
    <row r="34" spans="2:2" x14ac:dyDescent="0.15">
      <c r="B34" s="246"/>
    </row>
    <row r="35" spans="2:2" x14ac:dyDescent="0.15">
      <c r="B35" s="246" t="s">
        <v>340</v>
      </c>
    </row>
    <row r="36" spans="2:2" x14ac:dyDescent="0.15">
      <c r="B36" s="246" t="s">
        <v>333</v>
      </c>
    </row>
    <row r="37" spans="2:2" x14ac:dyDescent="0.15">
      <c r="B37" s="246"/>
    </row>
    <row r="38" spans="2:2" x14ac:dyDescent="0.15">
      <c r="B38" s="246" t="s">
        <v>345</v>
      </c>
    </row>
    <row r="39" spans="2:2" x14ac:dyDescent="0.15">
      <c r="B39" s="246"/>
    </row>
    <row r="40" spans="2:2" x14ac:dyDescent="0.15">
      <c r="B40" s="246" t="s">
        <v>334</v>
      </c>
    </row>
    <row r="41" spans="2:2" x14ac:dyDescent="0.15">
      <c r="B41" s="246"/>
    </row>
    <row r="42" spans="2:2" x14ac:dyDescent="0.15">
      <c r="B42" s="246" t="s">
        <v>342</v>
      </c>
    </row>
    <row r="43" spans="2:2" x14ac:dyDescent="0.15">
      <c r="B43" s="246" t="s">
        <v>341</v>
      </c>
    </row>
    <row r="44" spans="2:2" x14ac:dyDescent="0.15">
      <c r="B44" s="246" t="s">
        <v>335</v>
      </c>
    </row>
    <row r="45" spans="2:2" x14ac:dyDescent="0.15">
      <c r="B45" s="246" t="s">
        <v>336</v>
      </c>
    </row>
    <row r="46" spans="2:2" x14ac:dyDescent="0.15">
      <c r="B46" s="246"/>
    </row>
    <row r="47" spans="2:2" x14ac:dyDescent="0.15">
      <c r="B47" s="246" t="s">
        <v>344</v>
      </c>
    </row>
    <row r="48" spans="2:2" x14ac:dyDescent="0.15">
      <c r="B48" s="246" t="s">
        <v>346</v>
      </c>
    </row>
    <row r="49" spans="2:2" x14ac:dyDescent="0.15">
      <c r="B49" s="246" t="s">
        <v>364</v>
      </c>
    </row>
    <row r="50" spans="2:2" x14ac:dyDescent="0.15">
      <c r="B50" s="246"/>
    </row>
    <row r="51" spans="2:2" x14ac:dyDescent="0.15">
      <c r="B51" s="246" t="s">
        <v>343</v>
      </c>
    </row>
  </sheetData>
  <sheetProtection password="98E1" sheet="1" objects="1" scenarios="1" selectLockedCells="1" selectUnlockedCells="1"/>
  <mergeCells count="1">
    <mergeCell ref="G32:I32"/>
  </mergeCells>
  <phoneticPr fontId="32"/>
  <pageMargins left="0.7" right="0.7" top="0.75" bottom="0.75" header="0.3" footer="0.3"/>
  <pageSetup paperSize="9" scale="70" orientation="portrait" horizontalDpi="360" verticalDpi="36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121"/>
  <sheetViews>
    <sheetView showGridLines="0" showRowColHeaders="0" view="pageBreakPreview" zoomScale="70" zoomScaleNormal="100" zoomScaleSheetLayoutView="70" workbookViewId="0"/>
  </sheetViews>
  <sheetFormatPr defaultRowHeight="13.5" x14ac:dyDescent="0.15"/>
  <cols>
    <col min="1" max="25" width="4.125" style="256" customWidth="1"/>
    <col min="26" max="27" width="9" style="256"/>
    <col min="28" max="28" width="9.25" style="256" bestFit="1" customWidth="1"/>
    <col min="29" max="193" width="9" style="256"/>
    <col min="194" max="255" width="1.625" style="256" customWidth="1"/>
    <col min="256" max="281" width="4.125" style="256" customWidth="1"/>
    <col min="282" max="449" width="9" style="256"/>
    <col min="450" max="511" width="1.625" style="256" customWidth="1"/>
    <col min="512" max="537" width="4.125" style="256" customWidth="1"/>
    <col min="538" max="705" width="9" style="256"/>
    <col min="706" max="767" width="1.625" style="256" customWidth="1"/>
    <col min="768" max="793" width="4.125" style="256" customWidth="1"/>
    <col min="794" max="961" width="9" style="256"/>
    <col min="962" max="1023" width="1.625" style="256" customWidth="1"/>
    <col min="1024" max="1049" width="4.125" style="256" customWidth="1"/>
    <col min="1050" max="1217" width="9" style="256"/>
    <col min="1218" max="1279" width="1.625" style="256" customWidth="1"/>
    <col min="1280" max="1305" width="4.125" style="256" customWidth="1"/>
    <col min="1306" max="1473" width="9" style="256"/>
    <col min="1474" max="1535" width="1.625" style="256" customWidth="1"/>
    <col min="1536" max="1561" width="4.125" style="256" customWidth="1"/>
    <col min="1562" max="1729" width="9" style="256"/>
    <col min="1730" max="1791" width="1.625" style="256" customWidth="1"/>
    <col min="1792" max="1817" width="4.125" style="256" customWidth="1"/>
    <col min="1818" max="1985" width="9" style="256"/>
    <col min="1986" max="2047" width="1.625" style="256" customWidth="1"/>
    <col min="2048" max="2073" width="4.125" style="256" customWidth="1"/>
    <col min="2074" max="2241" width="9" style="256"/>
    <col min="2242" max="2303" width="1.625" style="256" customWidth="1"/>
    <col min="2304" max="2329" width="4.125" style="256" customWidth="1"/>
    <col min="2330" max="2497" width="9" style="256"/>
    <col min="2498" max="2559" width="1.625" style="256" customWidth="1"/>
    <col min="2560" max="2585" width="4.125" style="256" customWidth="1"/>
    <col min="2586" max="2753" width="9" style="256"/>
    <col min="2754" max="2815" width="1.625" style="256" customWidth="1"/>
    <col min="2816" max="2841" width="4.125" style="256" customWidth="1"/>
    <col min="2842" max="3009" width="9" style="256"/>
    <col min="3010" max="3071" width="1.625" style="256" customWidth="1"/>
    <col min="3072" max="3097" width="4.125" style="256" customWidth="1"/>
    <col min="3098" max="3265" width="9" style="256"/>
    <col min="3266" max="3327" width="1.625" style="256" customWidth="1"/>
    <col min="3328" max="3353" width="4.125" style="256" customWidth="1"/>
    <col min="3354" max="3521" width="9" style="256"/>
    <col min="3522" max="3583" width="1.625" style="256" customWidth="1"/>
    <col min="3584" max="3609" width="4.125" style="256" customWidth="1"/>
    <col min="3610" max="3777" width="9" style="256"/>
    <col min="3778" max="3839" width="1.625" style="256" customWidth="1"/>
    <col min="3840" max="3865" width="4.125" style="256" customWidth="1"/>
    <col min="3866" max="4033" width="9" style="256"/>
    <col min="4034" max="4095" width="1.625" style="256" customWidth="1"/>
    <col min="4096" max="4121" width="4.125" style="256" customWidth="1"/>
    <col min="4122" max="4289" width="9" style="256"/>
    <col min="4290" max="4351" width="1.625" style="256" customWidth="1"/>
    <col min="4352" max="4377" width="4.125" style="256" customWidth="1"/>
    <col min="4378" max="4545" width="9" style="256"/>
    <col min="4546" max="4607" width="1.625" style="256" customWidth="1"/>
    <col min="4608" max="4633" width="4.125" style="256" customWidth="1"/>
    <col min="4634" max="4801" width="9" style="256"/>
    <col min="4802" max="4863" width="1.625" style="256" customWidth="1"/>
    <col min="4864" max="4889" width="4.125" style="256" customWidth="1"/>
    <col min="4890" max="5057" width="9" style="256"/>
    <col min="5058" max="5119" width="1.625" style="256" customWidth="1"/>
    <col min="5120" max="5145" width="4.125" style="256" customWidth="1"/>
    <col min="5146" max="5313" width="9" style="256"/>
    <col min="5314" max="5375" width="1.625" style="256" customWidth="1"/>
    <col min="5376" max="5401" width="4.125" style="256" customWidth="1"/>
    <col min="5402" max="5569" width="9" style="256"/>
    <col min="5570" max="5631" width="1.625" style="256" customWidth="1"/>
    <col min="5632" max="5657" width="4.125" style="256" customWidth="1"/>
    <col min="5658" max="5825" width="9" style="256"/>
    <col min="5826" max="5887" width="1.625" style="256" customWidth="1"/>
    <col min="5888" max="5913" width="4.125" style="256" customWidth="1"/>
    <col min="5914" max="6081" width="9" style="256"/>
    <col min="6082" max="6143" width="1.625" style="256" customWidth="1"/>
    <col min="6144" max="6169" width="4.125" style="256" customWidth="1"/>
    <col min="6170" max="6337" width="9" style="256"/>
    <col min="6338" max="6399" width="1.625" style="256" customWidth="1"/>
    <col min="6400" max="6425" width="4.125" style="256" customWidth="1"/>
    <col min="6426" max="6593" width="9" style="256"/>
    <col min="6594" max="6655" width="1.625" style="256" customWidth="1"/>
    <col min="6656" max="6681" width="4.125" style="256" customWidth="1"/>
    <col min="6682" max="6849" width="9" style="256"/>
    <col min="6850" max="6911" width="1.625" style="256" customWidth="1"/>
    <col min="6912" max="6937" width="4.125" style="256" customWidth="1"/>
    <col min="6938" max="7105" width="9" style="256"/>
    <col min="7106" max="7167" width="1.625" style="256" customWidth="1"/>
    <col min="7168" max="7193" width="4.125" style="256" customWidth="1"/>
    <col min="7194" max="7361" width="9" style="256"/>
    <col min="7362" max="7423" width="1.625" style="256" customWidth="1"/>
    <col min="7424" max="7449" width="4.125" style="256" customWidth="1"/>
    <col min="7450" max="7617" width="9" style="256"/>
    <col min="7618" max="7679" width="1.625" style="256" customWidth="1"/>
    <col min="7680" max="7705" width="4.125" style="256" customWidth="1"/>
    <col min="7706" max="7873" width="9" style="256"/>
    <col min="7874" max="7935" width="1.625" style="256" customWidth="1"/>
    <col min="7936" max="7961" width="4.125" style="256" customWidth="1"/>
    <col min="7962" max="8129" width="9" style="256"/>
    <col min="8130" max="8191" width="1.625" style="256" customWidth="1"/>
    <col min="8192" max="8217" width="4.125" style="256" customWidth="1"/>
    <col min="8218" max="8385" width="9" style="256"/>
    <col min="8386" max="8447" width="1.625" style="256" customWidth="1"/>
    <col min="8448" max="8473" width="4.125" style="256" customWidth="1"/>
    <col min="8474" max="8641" width="9" style="256"/>
    <col min="8642" max="8703" width="1.625" style="256" customWidth="1"/>
    <col min="8704" max="8729" width="4.125" style="256" customWidth="1"/>
    <col min="8730" max="8897" width="9" style="256"/>
    <col min="8898" max="8959" width="1.625" style="256" customWidth="1"/>
    <col min="8960" max="8985" width="4.125" style="256" customWidth="1"/>
    <col min="8986" max="9153" width="9" style="256"/>
    <col min="9154" max="9215" width="1.625" style="256" customWidth="1"/>
    <col min="9216" max="9241" width="4.125" style="256" customWidth="1"/>
    <col min="9242" max="9409" width="9" style="256"/>
    <col min="9410" max="9471" width="1.625" style="256" customWidth="1"/>
    <col min="9472" max="9497" width="4.125" style="256" customWidth="1"/>
    <col min="9498" max="9665" width="9" style="256"/>
    <col min="9666" max="9727" width="1.625" style="256" customWidth="1"/>
    <col min="9728" max="9753" width="4.125" style="256" customWidth="1"/>
    <col min="9754" max="9921" width="9" style="256"/>
    <col min="9922" max="9983" width="1.625" style="256" customWidth="1"/>
    <col min="9984" max="10009" width="4.125" style="256" customWidth="1"/>
    <col min="10010" max="10177" width="9" style="256"/>
    <col min="10178" max="10239" width="1.625" style="256" customWidth="1"/>
    <col min="10240" max="10265" width="4.125" style="256" customWidth="1"/>
    <col min="10266" max="10433" width="9" style="256"/>
    <col min="10434" max="10495" width="1.625" style="256" customWidth="1"/>
    <col min="10496" max="10521" width="4.125" style="256" customWidth="1"/>
    <col min="10522" max="10689" width="9" style="256"/>
    <col min="10690" max="10751" width="1.625" style="256" customWidth="1"/>
    <col min="10752" max="10777" width="4.125" style="256" customWidth="1"/>
    <col min="10778" max="10945" width="9" style="256"/>
    <col min="10946" max="11007" width="1.625" style="256" customWidth="1"/>
    <col min="11008" max="11033" width="4.125" style="256" customWidth="1"/>
    <col min="11034" max="11201" width="9" style="256"/>
    <col min="11202" max="11263" width="1.625" style="256" customWidth="1"/>
    <col min="11264" max="11289" width="4.125" style="256" customWidth="1"/>
    <col min="11290" max="11457" width="9" style="256"/>
    <col min="11458" max="11519" width="1.625" style="256" customWidth="1"/>
    <col min="11520" max="11545" width="4.125" style="256" customWidth="1"/>
    <col min="11546" max="11713" width="9" style="256"/>
    <col min="11714" max="11775" width="1.625" style="256" customWidth="1"/>
    <col min="11776" max="11801" width="4.125" style="256" customWidth="1"/>
    <col min="11802" max="11969" width="9" style="256"/>
    <col min="11970" max="12031" width="1.625" style="256" customWidth="1"/>
    <col min="12032" max="12057" width="4.125" style="256" customWidth="1"/>
    <col min="12058" max="12225" width="9" style="256"/>
    <col min="12226" max="12287" width="1.625" style="256" customWidth="1"/>
    <col min="12288" max="12313" width="4.125" style="256" customWidth="1"/>
    <col min="12314" max="12481" width="9" style="256"/>
    <col min="12482" max="12543" width="1.625" style="256" customWidth="1"/>
    <col min="12544" max="12569" width="4.125" style="256" customWidth="1"/>
    <col min="12570" max="12737" width="9" style="256"/>
    <col min="12738" max="12799" width="1.625" style="256" customWidth="1"/>
    <col min="12800" max="12825" width="4.125" style="256" customWidth="1"/>
    <col min="12826" max="12993" width="9" style="256"/>
    <col min="12994" max="13055" width="1.625" style="256" customWidth="1"/>
    <col min="13056" max="13081" width="4.125" style="256" customWidth="1"/>
    <col min="13082" max="13249" width="9" style="256"/>
    <col min="13250" max="13311" width="1.625" style="256" customWidth="1"/>
    <col min="13312" max="13337" width="4.125" style="256" customWidth="1"/>
    <col min="13338" max="13505" width="9" style="256"/>
    <col min="13506" max="13567" width="1.625" style="256" customWidth="1"/>
    <col min="13568" max="13593" width="4.125" style="256" customWidth="1"/>
    <col min="13594" max="13761" width="9" style="256"/>
    <col min="13762" max="13823" width="1.625" style="256" customWidth="1"/>
    <col min="13824" max="13849" width="4.125" style="256" customWidth="1"/>
    <col min="13850" max="14017" width="9" style="256"/>
    <col min="14018" max="14079" width="1.625" style="256" customWidth="1"/>
    <col min="14080" max="14105" width="4.125" style="256" customWidth="1"/>
    <col min="14106" max="14273" width="9" style="256"/>
    <col min="14274" max="14335" width="1.625" style="256" customWidth="1"/>
    <col min="14336" max="14361" width="4.125" style="256" customWidth="1"/>
    <col min="14362" max="14529" width="9" style="256"/>
    <col min="14530" max="14591" width="1.625" style="256" customWidth="1"/>
    <col min="14592" max="14617" width="4.125" style="256" customWidth="1"/>
    <col min="14618" max="14785" width="9" style="256"/>
    <col min="14786" max="14847" width="1.625" style="256" customWidth="1"/>
    <col min="14848" max="14873" width="4.125" style="256" customWidth="1"/>
    <col min="14874" max="15041" width="9" style="256"/>
    <col min="15042" max="15103" width="1.625" style="256" customWidth="1"/>
    <col min="15104" max="15129" width="4.125" style="256" customWidth="1"/>
    <col min="15130" max="15297" width="9" style="256"/>
    <col min="15298" max="15359" width="1.625" style="256" customWidth="1"/>
    <col min="15360" max="15385" width="4.125" style="256" customWidth="1"/>
    <col min="15386" max="15553" width="9" style="256"/>
    <col min="15554" max="15615" width="1.625" style="256" customWidth="1"/>
    <col min="15616" max="15641" width="4.125" style="256" customWidth="1"/>
    <col min="15642" max="15809" width="9" style="256"/>
    <col min="15810" max="15871" width="1.625" style="256" customWidth="1"/>
    <col min="15872" max="15897" width="4.125" style="256" customWidth="1"/>
    <col min="15898" max="16065" width="9" style="256"/>
    <col min="16066" max="16127" width="1.625" style="256" customWidth="1"/>
    <col min="16128" max="16153" width="4.125" style="256" customWidth="1"/>
    <col min="16154" max="16384" width="9" style="256"/>
  </cols>
  <sheetData>
    <row r="1" spans="1:30" ht="9" customHeight="1" x14ac:dyDescent="0.15"/>
    <row r="2" spans="1:30" s="257" customFormat="1" ht="9" customHeight="1" x14ac:dyDescent="0.15">
      <c r="A2" s="1111" t="str">
        <f>説明!Q2&amp;"度 "&amp;説明!Q4&amp;説明!Q5&amp;"　グループ参加負担金　領収書"</f>
        <v>平成29年度 第52回茨城県アンサンブルコンテスト県北地区大会　グループ参加負担金　領収書</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AA2" s="281"/>
      <c r="AB2" s="281"/>
      <c r="AC2" s="281"/>
      <c r="AD2" s="281"/>
    </row>
    <row r="3" spans="1:30" s="257" customFormat="1" ht="9" customHeight="1" x14ac:dyDescent="0.15">
      <c r="A3" s="1126"/>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AA3" s="281"/>
      <c r="AB3" s="281"/>
      <c r="AC3" s="281"/>
      <c r="AD3" s="281"/>
    </row>
    <row r="4" spans="1:30" s="257" customFormat="1" ht="9" customHeight="1" x14ac:dyDescent="0.15">
      <c r="A4" s="1126"/>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AA4" s="281"/>
      <c r="AB4" s="281"/>
      <c r="AC4" s="281"/>
      <c r="AD4" s="281"/>
    </row>
    <row r="5" spans="1:30" ht="9" customHeight="1" x14ac:dyDescent="0.15">
      <c r="A5" s="275"/>
      <c r="B5" s="276"/>
      <c r="C5" s="276"/>
      <c r="D5" s="276"/>
      <c r="E5" s="276"/>
      <c r="F5" s="276"/>
      <c r="G5" s="276"/>
      <c r="H5" s="276"/>
      <c r="I5" s="276"/>
      <c r="J5" s="276"/>
      <c r="K5" s="276"/>
      <c r="L5" s="276"/>
      <c r="M5" s="276"/>
      <c r="N5" s="276"/>
      <c r="O5" s="276"/>
      <c r="P5" s="276"/>
      <c r="Q5" s="276"/>
      <c r="R5" s="276"/>
      <c r="S5" s="276"/>
      <c r="T5" s="276"/>
      <c r="U5" s="276"/>
      <c r="V5" s="276"/>
      <c r="W5" s="276"/>
      <c r="X5" s="276"/>
      <c r="Y5" s="276"/>
      <c r="AA5" s="281"/>
      <c r="AB5" s="281"/>
    </row>
    <row r="6" spans="1:30" ht="9" customHeight="1" x14ac:dyDescent="0.15">
      <c r="A6" s="275"/>
      <c r="B6" s="276"/>
      <c r="C6" s="276"/>
      <c r="D6" s="276"/>
      <c r="E6" s="276"/>
      <c r="F6" s="276"/>
      <c r="G6" s="276"/>
      <c r="H6" s="276"/>
      <c r="I6" s="276"/>
      <c r="J6" s="276"/>
      <c r="K6" s="276"/>
      <c r="L6" s="276"/>
      <c r="M6" s="276"/>
      <c r="N6" s="276"/>
      <c r="O6" s="276"/>
      <c r="P6" s="276"/>
      <c r="Q6" s="276"/>
      <c r="R6" s="276"/>
      <c r="S6" s="276"/>
      <c r="T6" s="276"/>
      <c r="U6" s="276"/>
      <c r="V6" s="276"/>
      <c r="W6" s="276"/>
      <c r="X6" s="276"/>
      <c r="Y6" s="276"/>
      <c r="AA6" s="281"/>
      <c r="AB6" s="281"/>
    </row>
    <row r="7" spans="1:30" ht="9" customHeight="1" x14ac:dyDescent="0.15">
      <c r="A7" s="257"/>
      <c r="B7" s="257"/>
      <c r="C7" s="257"/>
      <c r="D7" s="257"/>
      <c r="E7" s="257"/>
      <c r="F7" s="257"/>
      <c r="G7" s="257"/>
      <c r="H7" s="257"/>
      <c r="I7" s="257"/>
      <c r="J7" s="257"/>
      <c r="K7" s="257"/>
      <c r="L7" s="257"/>
      <c r="M7" s="257"/>
      <c r="N7" s="257"/>
      <c r="O7" s="257"/>
      <c r="P7" s="257"/>
      <c r="Q7" s="257"/>
      <c r="R7" s="1082">
        <f>IF(記入シート!$E$12="高等学校",説明!S$9,説明!S$10)</f>
        <v>43058</v>
      </c>
      <c r="S7" s="1082"/>
      <c r="T7" s="1082"/>
      <c r="U7" s="1082"/>
      <c r="V7" s="1082"/>
      <c r="W7" s="1082"/>
      <c r="X7" s="1082"/>
      <c r="Y7" s="257"/>
      <c r="AA7" s="281"/>
      <c r="AB7" s="281"/>
    </row>
    <row r="8" spans="1:30" ht="9" customHeight="1" x14ac:dyDescent="0.15">
      <c r="B8" s="1109" t="str">
        <f>'印刷シート（負担金等）'!$C$6</f>
        <v/>
      </c>
      <c r="C8" s="1109"/>
      <c r="D8" s="1109"/>
      <c r="E8" s="1109"/>
      <c r="F8" s="1109"/>
      <c r="G8" s="1109"/>
      <c r="H8" s="1109"/>
      <c r="I8" s="1109"/>
      <c r="J8" s="1109"/>
      <c r="K8" s="1078" t="s">
        <v>317</v>
      </c>
      <c r="R8" s="1082"/>
      <c r="S8" s="1082"/>
      <c r="T8" s="1082"/>
      <c r="U8" s="1082"/>
      <c r="V8" s="1082"/>
      <c r="W8" s="1082"/>
      <c r="X8" s="1082"/>
      <c r="AA8" s="281"/>
      <c r="AB8" s="281"/>
    </row>
    <row r="9" spans="1:30" s="258" customFormat="1" ht="9" customHeight="1" x14ac:dyDescent="0.15">
      <c r="A9" s="256"/>
      <c r="B9" s="1109"/>
      <c r="C9" s="1109"/>
      <c r="D9" s="1109"/>
      <c r="E9" s="1109"/>
      <c r="F9" s="1109"/>
      <c r="G9" s="1109"/>
      <c r="H9" s="1109"/>
      <c r="I9" s="1109"/>
      <c r="J9" s="1109"/>
      <c r="K9" s="1078"/>
      <c r="L9" s="256"/>
      <c r="M9" s="256"/>
      <c r="N9" s="256"/>
      <c r="O9" s="256"/>
      <c r="P9" s="256"/>
      <c r="Q9" s="256"/>
      <c r="R9" s="256"/>
      <c r="S9" s="256"/>
      <c r="T9" s="256"/>
      <c r="U9" s="256"/>
      <c r="V9" s="256"/>
      <c r="W9" s="256"/>
      <c r="X9" s="256"/>
      <c r="Y9" s="256"/>
      <c r="AA9" s="281"/>
      <c r="AB9" s="281"/>
      <c r="AC9" s="256"/>
      <c r="AD9" s="256"/>
    </row>
    <row r="10" spans="1:30" s="258" customFormat="1" ht="9" customHeight="1" x14ac:dyDescent="0.15">
      <c r="A10" s="259"/>
      <c r="B10" s="1110"/>
      <c r="C10" s="1110"/>
      <c r="D10" s="1110"/>
      <c r="E10" s="1110"/>
      <c r="F10" s="1110"/>
      <c r="G10" s="1110"/>
      <c r="H10" s="1110"/>
      <c r="I10" s="1110"/>
      <c r="J10" s="1110"/>
      <c r="K10" s="1078"/>
      <c r="L10" s="256"/>
      <c r="M10" s="256"/>
      <c r="N10" s="256"/>
      <c r="O10" s="256"/>
      <c r="P10" s="256"/>
      <c r="Q10" s="256"/>
      <c r="R10" s="1081" t="s">
        <v>318</v>
      </c>
      <c r="S10" s="1081"/>
      <c r="T10" s="1081"/>
      <c r="U10" s="1081"/>
      <c r="V10" s="1081"/>
      <c r="W10" s="1081"/>
      <c r="X10" s="1081"/>
      <c r="Y10" s="1081"/>
      <c r="AA10" s="281"/>
      <c r="AB10" s="281"/>
      <c r="AC10" s="256"/>
      <c r="AD10" s="256"/>
    </row>
    <row r="11" spans="1:30" s="258" customFormat="1" ht="9" customHeight="1" x14ac:dyDescent="0.15">
      <c r="A11" s="259"/>
      <c r="L11" s="256"/>
      <c r="M11" s="256"/>
      <c r="N11" s="256"/>
      <c r="O11" s="256"/>
      <c r="P11" s="256"/>
      <c r="Q11" s="256"/>
      <c r="R11" s="1081"/>
      <c r="S11" s="1081"/>
      <c r="T11" s="1081"/>
      <c r="U11" s="1081"/>
      <c r="V11" s="1081"/>
      <c r="W11" s="1081"/>
      <c r="X11" s="1081"/>
      <c r="Y11" s="1081"/>
      <c r="AA11" s="281"/>
      <c r="AB11" s="281"/>
      <c r="AC11" s="256"/>
      <c r="AD11" s="256"/>
    </row>
    <row r="12" spans="1:30" ht="9" customHeight="1" x14ac:dyDescent="0.15">
      <c r="A12" s="259"/>
      <c r="B12" s="258"/>
      <c r="C12" s="258"/>
      <c r="D12" s="258"/>
      <c r="E12" s="258"/>
      <c r="F12" s="258"/>
      <c r="G12" s="258"/>
      <c r="H12" s="258"/>
      <c r="I12" s="258"/>
      <c r="J12" s="258"/>
      <c r="K12" s="258"/>
      <c r="R12" s="258"/>
      <c r="S12" s="258"/>
      <c r="T12" s="258"/>
      <c r="U12" s="258"/>
      <c r="V12" s="258"/>
      <c r="W12" s="258"/>
      <c r="X12" s="258"/>
      <c r="Y12" s="258"/>
      <c r="AA12" s="281"/>
      <c r="AB12" s="281"/>
    </row>
    <row r="13" spans="1:30" ht="9" customHeight="1" x14ac:dyDescent="0.15">
      <c r="A13" s="259"/>
      <c r="R13" s="258"/>
      <c r="S13" s="258"/>
      <c r="T13" s="258"/>
      <c r="U13" s="258"/>
      <c r="V13" s="258"/>
      <c r="W13" s="258"/>
      <c r="X13" s="258"/>
      <c r="Y13" s="258"/>
    </row>
    <row r="14" spans="1:30" ht="9" customHeight="1" x14ac:dyDescent="0.15">
      <c r="A14" s="259"/>
      <c r="R14" s="1081" t="s">
        <v>216</v>
      </c>
      <c r="S14" s="1081"/>
      <c r="T14" s="1081"/>
      <c r="U14" s="1081"/>
      <c r="V14" s="1081"/>
      <c r="W14" s="1081"/>
      <c r="X14" s="1081"/>
      <c r="Y14" s="1081"/>
    </row>
    <row r="15" spans="1:30" ht="9" customHeight="1" x14ac:dyDescent="0.15">
      <c r="A15" s="259"/>
      <c r="R15" s="1081"/>
      <c r="S15" s="1081"/>
      <c r="T15" s="1081"/>
      <c r="U15" s="1081"/>
      <c r="V15" s="1081"/>
      <c r="W15" s="1081"/>
      <c r="X15" s="1081"/>
      <c r="Y15" s="1081"/>
    </row>
    <row r="16" spans="1:30" ht="9" customHeight="1" x14ac:dyDescent="0.15">
      <c r="A16" s="259"/>
      <c r="B16" s="1083" t="s">
        <v>316</v>
      </c>
      <c r="C16" s="1084"/>
      <c r="D16" s="1084"/>
      <c r="E16" s="1085"/>
      <c r="F16" s="1092">
        <v>5000</v>
      </c>
      <c r="G16" s="1093"/>
      <c r="H16" s="1093"/>
      <c r="I16" s="1084" t="s">
        <v>319</v>
      </c>
      <c r="J16" s="1084"/>
      <c r="K16" s="1096">
        <f>'印刷シート（負担金等）'!H8</f>
        <v>0</v>
      </c>
      <c r="L16" s="1097"/>
      <c r="M16" s="1099" t="s">
        <v>320</v>
      </c>
      <c r="N16" s="1099"/>
      <c r="O16" s="1099"/>
      <c r="P16" s="1100"/>
    </row>
    <row r="17" spans="1:25" ht="9" customHeight="1" x14ac:dyDescent="0.15">
      <c r="A17" s="259"/>
      <c r="B17" s="1086"/>
      <c r="C17" s="1087"/>
      <c r="D17" s="1087"/>
      <c r="E17" s="1088"/>
      <c r="F17" s="1094"/>
      <c r="G17" s="1095"/>
      <c r="H17" s="1095"/>
      <c r="I17" s="1087"/>
      <c r="J17" s="1087"/>
      <c r="K17" s="1098"/>
      <c r="L17" s="1098"/>
      <c r="M17" s="1101"/>
      <c r="N17" s="1101"/>
      <c r="O17" s="1101"/>
      <c r="P17" s="1102"/>
    </row>
    <row r="18" spans="1:25" ht="9" customHeight="1" x14ac:dyDescent="0.15">
      <c r="A18" s="259"/>
      <c r="B18" s="1086"/>
      <c r="C18" s="1087"/>
      <c r="D18" s="1087"/>
      <c r="E18" s="1088"/>
      <c r="F18" s="1103">
        <f>F16*K16</f>
        <v>0</v>
      </c>
      <c r="G18" s="1104"/>
      <c r="H18" s="1104"/>
      <c r="I18" s="1104"/>
      <c r="J18" s="1104"/>
      <c r="K18" s="1104"/>
      <c r="L18" s="1104"/>
      <c r="M18" s="1104"/>
      <c r="N18" s="1104"/>
      <c r="O18" s="1104"/>
      <c r="P18" s="1107" t="s">
        <v>321</v>
      </c>
      <c r="X18" s="260"/>
      <c r="Y18" s="260"/>
    </row>
    <row r="19" spans="1:25" ht="9" customHeight="1" x14ac:dyDescent="0.15">
      <c r="A19" s="259"/>
      <c r="B19" s="1086"/>
      <c r="C19" s="1087"/>
      <c r="D19" s="1087"/>
      <c r="E19" s="1088"/>
      <c r="F19" s="1103"/>
      <c r="G19" s="1104"/>
      <c r="H19" s="1104"/>
      <c r="I19" s="1104"/>
      <c r="J19" s="1104"/>
      <c r="K19" s="1104"/>
      <c r="L19" s="1104"/>
      <c r="M19" s="1104"/>
      <c r="N19" s="1104"/>
      <c r="O19" s="1104"/>
      <c r="P19" s="1107"/>
      <c r="R19" s="1078" t="s">
        <v>326</v>
      </c>
      <c r="S19" s="1078"/>
      <c r="T19" s="1078"/>
      <c r="U19" s="1078"/>
      <c r="V19" s="1078"/>
      <c r="W19" s="1079" t="s">
        <v>219</v>
      </c>
      <c r="X19" s="260"/>
      <c r="Y19" s="260"/>
    </row>
    <row r="20" spans="1:25" ht="9" customHeight="1" x14ac:dyDescent="0.15">
      <c r="A20" s="259"/>
      <c r="B20" s="1089"/>
      <c r="C20" s="1090"/>
      <c r="D20" s="1090"/>
      <c r="E20" s="1091"/>
      <c r="F20" s="1105"/>
      <c r="G20" s="1106"/>
      <c r="H20" s="1106"/>
      <c r="I20" s="1106"/>
      <c r="J20" s="1106"/>
      <c r="K20" s="1106"/>
      <c r="L20" s="1106"/>
      <c r="M20" s="1106"/>
      <c r="N20" s="1106"/>
      <c r="O20" s="1106"/>
      <c r="P20" s="1108"/>
      <c r="R20" s="1078"/>
      <c r="S20" s="1078"/>
      <c r="T20" s="1078"/>
      <c r="U20" s="1078"/>
      <c r="V20" s="1078"/>
      <c r="W20" s="1080"/>
    </row>
    <row r="21" spans="1:25" ht="9" customHeight="1" x14ac:dyDescent="0.15">
      <c r="A21" s="259"/>
      <c r="B21" s="261"/>
      <c r="C21" s="261"/>
      <c r="D21" s="261"/>
      <c r="E21" s="261"/>
      <c r="F21" s="277"/>
      <c r="G21" s="277"/>
      <c r="H21" s="277"/>
      <c r="I21" s="277"/>
      <c r="J21" s="277"/>
      <c r="K21" s="277"/>
      <c r="L21" s="277"/>
      <c r="M21" s="277"/>
      <c r="N21" s="277"/>
      <c r="O21" s="277"/>
      <c r="P21" s="261"/>
      <c r="R21" s="262"/>
      <c r="S21" s="262"/>
      <c r="T21" s="262"/>
      <c r="U21" s="262"/>
      <c r="V21" s="262"/>
      <c r="W21" s="261"/>
    </row>
    <row r="22" spans="1:25" ht="9" customHeight="1" x14ac:dyDescent="0.15">
      <c r="A22" s="259"/>
      <c r="B22" s="261"/>
      <c r="C22" s="261"/>
      <c r="D22" s="261"/>
      <c r="E22" s="261"/>
      <c r="F22" s="277"/>
      <c r="G22" s="277"/>
      <c r="H22" s="277"/>
      <c r="I22" s="277"/>
      <c r="J22" s="277"/>
      <c r="K22" s="277"/>
      <c r="L22" s="277"/>
      <c r="M22" s="277"/>
      <c r="N22" s="277"/>
      <c r="O22" s="277"/>
      <c r="P22" s="261"/>
      <c r="R22" s="262"/>
      <c r="S22" s="262"/>
      <c r="T22" s="262"/>
      <c r="U22" s="262"/>
      <c r="V22" s="262"/>
      <c r="W22" s="261"/>
    </row>
    <row r="23" spans="1:25" ht="9" customHeight="1" x14ac:dyDescent="0.15">
      <c r="A23" s="259"/>
      <c r="B23" s="261"/>
      <c r="C23" s="261"/>
      <c r="D23" s="261"/>
      <c r="E23" s="261"/>
      <c r="F23" s="277"/>
      <c r="G23" s="277"/>
      <c r="H23" s="277"/>
      <c r="I23" s="277"/>
      <c r="J23" s="277"/>
      <c r="K23" s="277"/>
      <c r="L23" s="277"/>
      <c r="M23" s="277"/>
      <c r="N23" s="277"/>
      <c r="O23" s="277"/>
      <c r="P23" s="261"/>
      <c r="R23" s="262"/>
      <c r="S23" s="262"/>
      <c r="T23" s="262"/>
      <c r="U23" s="262"/>
      <c r="V23" s="262"/>
      <c r="W23" s="261"/>
    </row>
    <row r="24" spans="1:25" ht="9" customHeight="1" x14ac:dyDescent="0.15">
      <c r="A24" s="259"/>
    </row>
    <row r="25" spans="1:25" ht="9" customHeight="1" x14ac:dyDescent="0.15">
      <c r="A25" s="263"/>
      <c r="B25" s="263"/>
      <c r="C25" s="263"/>
      <c r="D25" s="263"/>
      <c r="E25" s="263"/>
      <c r="F25" s="263"/>
      <c r="G25" s="263"/>
      <c r="H25" s="263"/>
      <c r="I25" s="263"/>
      <c r="J25" s="263"/>
      <c r="K25" s="263"/>
      <c r="L25" s="263"/>
      <c r="M25" s="263"/>
      <c r="N25" s="263"/>
      <c r="O25" s="263"/>
      <c r="P25" s="263"/>
      <c r="Q25" s="263"/>
      <c r="S25" s="263"/>
      <c r="T25" s="263"/>
      <c r="U25" s="263"/>
      <c r="V25" s="263"/>
      <c r="W25" s="261"/>
      <c r="X25" s="263"/>
      <c r="Y25" s="263"/>
    </row>
    <row r="26" spans="1:25" ht="9" customHeight="1" x14ac:dyDescent="0.15">
      <c r="A26" s="264"/>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row>
    <row r="27" spans="1:25" ht="9" customHeight="1" x14ac:dyDescent="0.15">
      <c r="A27" s="1111" t="str">
        <f>説明!Q2&amp;"度 "&amp;説明!Q4&amp;説明!Q5&amp;"　個人参加負担金　領収書"</f>
        <v>平成29年度 第52回茨城県アンサンブルコンテスト県北地区大会　個人参加負担金　領収書</v>
      </c>
      <c r="B27" s="1111"/>
      <c r="C27" s="1111"/>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1111"/>
    </row>
    <row r="28" spans="1:25" ht="9" customHeight="1" x14ac:dyDescent="0.15">
      <c r="A28" s="1111"/>
      <c r="B28" s="1111"/>
      <c r="C28" s="1111"/>
      <c r="D28" s="1111"/>
      <c r="E28" s="1111"/>
      <c r="F28" s="1111"/>
      <c r="G28" s="1111"/>
      <c r="H28" s="1111"/>
      <c r="I28" s="1111"/>
      <c r="J28" s="1111"/>
      <c r="K28" s="1111"/>
      <c r="L28" s="1111"/>
      <c r="M28" s="1111"/>
      <c r="N28" s="1111"/>
      <c r="O28" s="1111"/>
      <c r="P28" s="1111"/>
      <c r="Q28" s="1111"/>
      <c r="R28" s="1111"/>
      <c r="S28" s="1111"/>
      <c r="T28" s="1111"/>
      <c r="U28" s="1111"/>
      <c r="V28" s="1111"/>
      <c r="W28" s="1111"/>
      <c r="X28" s="1111"/>
      <c r="Y28" s="1111"/>
    </row>
    <row r="29" spans="1:25" ht="9" customHeight="1" x14ac:dyDescent="0.15">
      <c r="A29" s="1111"/>
      <c r="B29" s="1111"/>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row>
    <row r="30" spans="1:25" ht="9" customHeight="1" x14ac:dyDescent="0.15">
      <c r="A30" s="278"/>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row>
    <row r="31" spans="1:25" ht="9" customHeight="1" x14ac:dyDescent="0.15">
      <c r="A31" s="278"/>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9" customHeight="1" x14ac:dyDescent="0.15">
      <c r="A32" s="278"/>
      <c r="B32" s="278"/>
      <c r="C32" s="278"/>
      <c r="D32" s="278"/>
      <c r="E32" s="278"/>
      <c r="F32" s="278"/>
      <c r="G32" s="278"/>
      <c r="H32" s="278"/>
      <c r="I32" s="278"/>
      <c r="J32" s="278"/>
      <c r="K32" s="278"/>
      <c r="L32" s="278"/>
      <c r="M32" s="278"/>
      <c r="N32" s="278"/>
      <c r="O32" s="278"/>
      <c r="P32" s="278"/>
      <c r="Q32" s="278"/>
      <c r="R32" s="1082">
        <f>IF(記入シート!$E$12="高等学校",説明!S$9,説明!S$10)</f>
        <v>43058</v>
      </c>
      <c r="S32" s="1082"/>
      <c r="T32" s="1082"/>
      <c r="U32" s="1082"/>
      <c r="V32" s="1082"/>
      <c r="W32" s="1082"/>
      <c r="X32" s="1082"/>
      <c r="Y32" s="257"/>
    </row>
    <row r="33" spans="1:25" ht="9" customHeight="1" x14ac:dyDescent="0.15">
      <c r="A33" s="278"/>
      <c r="B33" s="1109" t="str">
        <f>'印刷シート（負担金等）'!$C$6</f>
        <v/>
      </c>
      <c r="C33" s="1109"/>
      <c r="D33" s="1109"/>
      <c r="E33" s="1109"/>
      <c r="F33" s="1109"/>
      <c r="G33" s="1109"/>
      <c r="H33" s="1109"/>
      <c r="I33" s="1109"/>
      <c r="J33" s="1109"/>
      <c r="K33" s="1078" t="s">
        <v>317</v>
      </c>
      <c r="L33" s="278"/>
      <c r="M33" s="278"/>
      <c r="N33" s="278"/>
      <c r="O33" s="278"/>
      <c r="P33" s="278"/>
      <c r="Q33" s="278"/>
      <c r="R33" s="1082"/>
      <c r="S33" s="1082"/>
      <c r="T33" s="1082"/>
      <c r="U33" s="1082"/>
      <c r="V33" s="1082"/>
      <c r="W33" s="1082"/>
      <c r="X33" s="1082"/>
    </row>
    <row r="34" spans="1:25" ht="9" customHeight="1" x14ac:dyDescent="0.15">
      <c r="B34" s="1109"/>
      <c r="C34" s="1109"/>
      <c r="D34" s="1109"/>
      <c r="E34" s="1109"/>
      <c r="F34" s="1109"/>
      <c r="G34" s="1109"/>
      <c r="H34" s="1109"/>
      <c r="I34" s="1109"/>
      <c r="J34" s="1109"/>
      <c r="K34" s="1078"/>
    </row>
    <row r="35" spans="1:25" ht="9" customHeight="1" x14ac:dyDescent="0.15">
      <c r="A35" s="259"/>
      <c r="B35" s="1110"/>
      <c r="C35" s="1110"/>
      <c r="D35" s="1110"/>
      <c r="E35" s="1110"/>
      <c r="F35" s="1110"/>
      <c r="G35" s="1110"/>
      <c r="H35" s="1110"/>
      <c r="I35" s="1110"/>
      <c r="J35" s="1110"/>
      <c r="K35" s="1078"/>
      <c r="R35" s="1081" t="s">
        <v>318</v>
      </c>
      <c r="S35" s="1081"/>
      <c r="T35" s="1081"/>
      <c r="U35" s="1081"/>
      <c r="V35" s="1081"/>
      <c r="W35" s="1081"/>
      <c r="X35" s="1081"/>
      <c r="Y35" s="1081"/>
    </row>
    <row r="36" spans="1:25" ht="9" customHeight="1" x14ac:dyDescent="0.15">
      <c r="A36" s="259"/>
      <c r="R36" s="1081"/>
      <c r="S36" s="1081"/>
      <c r="T36" s="1081"/>
      <c r="U36" s="1081"/>
      <c r="V36" s="1081"/>
      <c r="W36" s="1081"/>
      <c r="X36" s="1081"/>
      <c r="Y36" s="1081"/>
    </row>
    <row r="37" spans="1:25" ht="9" customHeight="1" x14ac:dyDescent="0.15">
      <c r="A37" s="259"/>
      <c r="R37" s="258"/>
      <c r="S37" s="258"/>
      <c r="T37" s="258"/>
      <c r="U37" s="258"/>
      <c r="V37" s="258"/>
      <c r="W37" s="258"/>
      <c r="X37" s="258"/>
      <c r="Y37" s="258"/>
    </row>
    <row r="38" spans="1:25" ht="9" customHeight="1" x14ac:dyDescent="0.15">
      <c r="A38" s="259"/>
      <c r="R38" s="258"/>
      <c r="S38" s="258"/>
      <c r="T38" s="258"/>
      <c r="U38" s="258"/>
      <c r="V38" s="258"/>
      <c r="W38" s="258"/>
      <c r="X38" s="258"/>
      <c r="Y38" s="258"/>
    </row>
    <row r="39" spans="1:25" ht="9" customHeight="1" x14ac:dyDescent="0.15">
      <c r="A39" s="259"/>
      <c r="B39" s="273"/>
      <c r="C39" s="273"/>
      <c r="D39" s="273"/>
      <c r="E39" s="273"/>
      <c r="F39" s="273"/>
      <c r="G39" s="273"/>
      <c r="H39" s="273"/>
      <c r="I39" s="273"/>
      <c r="J39" s="273"/>
      <c r="K39" s="262"/>
      <c r="R39" s="1081" t="s">
        <v>216</v>
      </c>
      <c r="S39" s="1081"/>
      <c r="T39" s="1081"/>
      <c r="U39" s="1081"/>
      <c r="V39" s="1081"/>
      <c r="W39" s="1081"/>
      <c r="X39" s="1081"/>
      <c r="Y39" s="1081"/>
    </row>
    <row r="40" spans="1:25" ht="9" customHeight="1" x14ac:dyDescent="0.15">
      <c r="A40" s="259"/>
      <c r="R40" s="1081"/>
      <c r="S40" s="1081"/>
      <c r="T40" s="1081"/>
      <c r="U40" s="1081"/>
      <c r="V40" s="1081"/>
      <c r="W40" s="1081"/>
      <c r="X40" s="1081"/>
      <c r="Y40" s="1081"/>
    </row>
    <row r="41" spans="1:25" ht="9" customHeight="1" x14ac:dyDescent="0.15">
      <c r="A41" s="259"/>
      <c r="B41" s="1083" t="s">
        <v>316</v>
      </c>
      <c r="C41" s="1084"/>
      <c r="D41" s="1084"/>
      <c r="E41" s="1085"/>
      <c r="F41" s="1123">
        <v>800</v>
      </c>
      <c r="G41" s="1093"/>
      <c r="H41" s="1099" t="s">
        <v>322</v>
      </c>
      <c r="I41" s="1099"/>
      <c r="J41" s="1113">
        <f>'印刷シート（負担金等）'!H9</f>
        <v>0</v>
      </c>
      <c r="K41" s="1113"/>
      <c r="L41" s="1116" t="s">
        <v>323</v>
      </c>
      <c r="M41" s="1116"/>
      <c r="N41" s="1113">
        <f>F41*J41</f>
        <v>0</v>
      </c>
      <c r="O41" s="1113"/>
      <c r="P41" s="1119" t="s">
        <v>321</v>
      </c>
    </row>
    <row r="42" spans="1:25" ht="9" customHeight="1" x14ac:dyDescent="0.15">
      <c r="A42" s="259"/>
      <c r="B42" s="1086"/>
      <c r="C42" s="1087"/>
      <c r="D42" s="1087"/>
      <c r="E42" s="1088"/>
      <c r="F42" s="1095"/>
      <c r="G42" s="1095"/>
      <c r="H42" s="1101"/>
      <c r="I42" s="1101"/>
      <c r="J42" s="1114"/>
      <c r="K42" s="1114"/>
      <c r="L42" s="1117"/>
      <c r="M42" s="1117"/>
      <c r="N42" s="1114"/>
      <c r="O42" s="1114"/>
      <c r="P42" s="1107"/>
    </row>
    <row r="43" spans="1:25" ht="9" customHeight="1" x14ac:dyDescent="0.15">
      <c r="A43" s="259"/>
      <c r="B43" s="1086"/>
      <c r="C43" s="1087"/>
      <c r="D43" s="1087"/>
      <c r="E43" s="1088"/>
      <c r="F43" s="1095"/>
      <c r="G43" s="1095"/>
      <c r="H43" s="1101"/>
      <c r="I43" s="1101"/>
      <c r="J43" s="1114"/>
      <c r="K43" s="1114"/>
      <c r="L43" s="1117"/>
      <c r="M43" s="1117"/>
      <c r="N43" s="1114"/>
      <c r="O43" s="1114"/>
      <c r="P43" s="1107"/>
      <c r="X43" s="260"/>
      <c r="Y43" s="260"/>
    </row>
    <row r="44" spans="1:25" ht="9" customHeight="1" x14ac:dyDescent="0.15">
      <c r="A44" s="259"/>
      <c r="B44" s="1086"/>
      <c r="C44" s="1087"/>
      <c r="D44" s="1087"/>
      <c r="E44" s="1088"/>
      <c r="F44" s="1095"/>
      <c r="G44" s="1095"/>
      <c r="H44" s="1101"/>
      <c r="I44" s="1101"/>
      <c r="J44" s="1114"/>
      <c r="K44" s="1114"/>
      <c r="L44" s="1117"/>
      <c r="M44" s="1117"/>
      <c r="N44" s="1114"/>
      <c r="O44" s="1114"/>
      <c r="P44" s="1107"/>
      <c r="R44" s="1078" t="s">
        <v>326</v>
      </c>
      <c r="S44" s="1078"/>
      <c r="T44" s="1078"/>
      <c r="U44" s="1078"/>
      <c r="V44" s="1078"/>
      <c r="W44" s="1079" t="s">
        <v>219</v>
      </c>
      <c r="X44" s="260"/>
      <c r="Y44" s="260"/>
    </row>
    <row r="45" spans="1:25" ht="9" customHeight="1" x14ac:dyDescent="0.15">
      <c r="A45" s="259"/>
      <c r="B45" s="1089"/>
      <c r="C45" s="1090"/>
      <c r="D45" s="1090"/>
      <c r="E45" s="1091"/>
      <c r="F45" s="1112"/>
      <c r="G45" s="1112"/>
      <c r="H45" s="1124"/>
      <c r="I45" s="1124"/>
      <c r="J45" s="1115"/>
      <c r="K45" s="1115"/>
      <c r="L45" s="1118"/>
      <c r="M45" s="1118"/>
      <c r="N45" s="1115"/>
      <c r="O45" s="1115"/>
      <c r="P45" s="1108"/>
      <c r="R45" s="1078"/>
      <c r="S45" s="1078"/>
      <c r="T45" s="1078"/>
      <c r="U45" s="1078"/>
      <c r="V45" s="1078"/>
      <c r="W45" s="1080"/>
    </row>
    <row r="46" spans="1:25" ht="9" customHeight="1" x14ac:dyDescent="0.15">
      <c r="A46" s="259"/>
      <c r="B46" s="261"/>
      <c r="C46" s="261"/>
      <c r="D46" s="261"/>
      <c r="E46" s="261"/>
      <c r="F46" s="266"/>
      <c r="G46" s="266"/>
      <c r="H46" s="267"/>
      <c r="I46" s="267"/>
      <c r="J46" s="270"/>
      <c r="K46" s="270"/>
      <c r="L46" s="268"/>
      <c r="M46" s="268"/>
      <c r="N46" s="270"/>
      <c r="O46" s="270"/>
      <c r="P46" s="261"/>
      <c r="R46" s="262"/>
      <c r="S46" s="262"/>
      <c r="T46" s="262"/>
      <c r="U46" s="262"/>
      <c r="V46" s="262"/>
      <c r="W46" s="261"/>
    </row>
    <row r="47" spans="1:25" ht="9" customHeight="1" x14ac:dyDescent="0.15">
      <c r="A47" s="259"/>
      <c r="B47" s="261"/>
      <c r="C47" s="261"/>
      <c r="D47" s="261"/>
      <c r="E47" s="261"/>
      <c r="F47" s="266"/>
      <c r="G47" s="266"/>
      <c r="H47" s="267"/>
      <c r="I47" s="267"/>
      <c r="J47" s="270"/>
      <c r="K47" s="270"/>
      <c r="L47" s="268"/>
      <c r="M47" s="268"/>
      <c r="N47" s="270"/>
      <c r="O47" s="270"/>
      <c r="P47" s="261"/>
      <c r="R47" s="262"/>
      <c r="S47" s="262"/>
      <c r="T47" s="262"/>
      <c r="U47" s="262"/>
      <c r="V47" s="262"/>
      <c r="W47" s="261"/>
    </row>
    <row r="48" spans="1:25" ht="9" customHeight="1" x14ac:dyDescent="0.15">
      <c r="A48" s="259"/>
      <c r="B48" s="261"/>
      <c r="C48" s="261"/>
      <c r="D48" s="261"/>
      <c r="E48" s="261"/>
      <c r="F48" s="266"/>
      <c r="G48" s="266"/>
      <c r="H48" s="267"/>
      <c r="I48" s="267"/>
      <c r="J48" s="270"/>
      <c r="K48" s="270"/>
      <c r="L48" s="268"/>
      <c r="M48" s="268"/>
      <c r="N48" s="270"/>
      <c r="O48" s="270"/>
      <c r="P48" s="261"/>
      <c r="R48" s="262"/>
      <c r="S48" s="262"/>
      <c r="T48" s="262"/>
      <c r="U48" s="262"/>
      <c r="V48" s="262"/>
      <c r="W48" s="261"/>
    </row>
    <row r="49" spans="1:25" ht="9" customHeight="1" x14ac:dyDescent="0.15">
      <c r="A49" s="259"/>
      <c r="B49" s="261"/>
      <c r="C49" s="261"/>
      <c r="D49" s="261"/>
      <c r="E49" s="261"/>
      <c r="F49" s="269"/>
      <c r="G49" s="269"/>
      <c r="H49" s="268"/>
      <c r="I49" s="268"/>
      <c r="J49" s="270"/>
      <c r="K49" s="270"/>
      <c r="L49" s="270"/>
      <c r="M49" s="270"/>
      <c r="N49" s="270"/>
      <c r="O49" s="270"/>
      <c r="P49" s="261"/>
      <c r="Q49" s="259"/>
      <c r="R49" s="262"/>
      <c r="S49" s="262"/>
      <c r="T49" s="262"/>
      <c r="U49" s="262"/>
      <c r="V49" s="262"/>
      <c r="W49" s="261"/>
      <c r="X49" s="261"/>
      <c r="Y49" s="260"/>
    </row>
    <row r="50" spans="1:25" ht="9" customHeight="1" x14ac:dyDescent="0.15"/>
    <row r="51" spans="1:25" ht="9" customHeight="1" x14ac:dyDescent="0.15">
      <c r="A51" s="264"/>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2" spans="1:25" ht="9" customHeight="1" x14ac:dyDescent="0.15">
      <c r="A52" s="1111" t="str">
        <f>説明!Q2&amp;"度 "&amp;説明!Q4&amp;説明!Q5&amp;"　出演団体団員前売入場券代　領収書"</f>
        <v>平成29年度 第52回茨城県アンサンブルコンテスト県北地区大会　出演団体団員前売入場券代　領収書</v>
      </c>
      <c r="B52" s="1111"/>
      <c r="C52" s="1111"/>
      <c r="D52" s="1111"/>
      <c r="E52" s="1111"/>
      <c r="F52" s="1111"/>
      <c r="G52" s="1111"/>
      <c r="H52" s="1111"/>
      <c r="I52" s="1111"/>
      <c r="J52" s="1111"/>
      <c r="K52" s="1111"/>
      <c r="L52" s="1111"/>
      <c r="M52" s="1111"/>
      <c r="N52" s="1111"/>
      <c r="O52" s="1111"/>
      <c r="P52" s="1111"/>
      <c r="Q52" s="1111"/>
      <c r="R52" s="1111"/>
      <c r="S52" s="1111"/>
      <c r="T52" s="1111"/>
      <c r="U52" s="1111"/>
      <c r="V52" s="1111"/>
      <c r="W52" s="1111"/>
      <c r="X52" s="1111"/>
      <c r="Y52" s="1111"/>
    </row>
    <row r="53" spans="1:25" ht="9" customHeight="1" x14ac:dyDescent="0.15">
      <c r="A53" s="1111"/>
      <c r="B53" s="1111"/>
      <c r="C53" s="1111"/>
      <c r="D53" s="1111"/>
      <c r="E53" s="1111"/>
      <c r="F53" s="1111"/>
      <c r="G53" s="1111"/>
      <c r="H53" s="1111"/>
      <c r="I53" s="1111"/>
      <c r="J53" s="1111"/>
      <c r="K53" s="1111"/>
      <c r="L53" s="1111"/>
      <c r="M53" s="1111"/>
      <c r="N53" s="1111"/>
      <c r="O53" s="1111"/>
      <c r="P53" s="1111"/>
      <c r="Q53" s="1111"/>
      <c r="R53" s="1111"/>
      <c r="S53" s="1111"/>
      <c r="T53" s="1111"/>
      <c r="U53" s="1111"/>
      <c r="V53" s="1111"/>
      <c r="W53" s="1111"/>
      <c r="X53" s="1111"/>
      <c r="Y53" s="1111"/>
    </row>
    <row r="54" spans="1:25" ht="9" customHeight="1" x14ac:dyDescent="0.15">
      <c r="A54" s="1111"/>
      <c r="B54" s="1111"/>
      <c r="C54" s="1111"/>
      <c r="D54" s="1111"/>
      <c r="E54" s="1111"/>
      <c r="F54" s="1111"/>
      <c r="G54" s="1111"/>
      <c r="H54" s="1111"/>
      <c r="I54" s="1111"/>
      <c r="J54" s="1111"/>
      <c r="K54" s="1111"/>
      <c r="L54" s="1111"/>
      <c r="M54" s="1111"/>
      <c r="N54" s="1111"/>
      <c r="O54" s="1111"/>
      <c r="P54" s="1111"/>
      <c r="Q54" s="1111"/>
      <c r="R54" s="1111"/>
      <c r="S54" s="1111"/>
      <c r="T54" s="1111"/>
      <c r="U54" s="1111"/>
      <c r="V54" s="1111"/>
      <c r="W54" s="1111"/>
      <c r="X54" s="1111"/>
      <c r="Y54" s="1111"/>
    </row>
    <row r="55" spans="1:25" ht="9" customHeight="1" x14ac:dyDescent="0.15">
      <c r="A55" s="278"/>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row>
    <row r="56" spans="1:25" ht="9" customHeight="1" x14ac:dyDescent="0.15">
      <c r="A56" s="278"/>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row>
    <row r="57" spans="1:25" ht="9" customHeight="1" x14ac:dyDescent="0.15">
      <c r="A57" s="278"/>
      <c r="B57" s="278"/>
      <c r="C57" s="278"/>
      <c r="D57" s="278"/>
      <c r="E57" s="278"/>
      <c r="F57" s="278"/>
      <c r="G57" s="278"/>
      <c r="H57" s="278"/>
      <c r="I57" s="278"/>
      <c r="J57" s="278"/>
      <c r="K57" s="278"/>
      <c r="L57" s="278"/>
      <c r="M57" s="278"/>
      <c r="N57" s="278"/>
      <c r="O57" s="278"/>
      <c r="P57" s="278"/>
      <c r="Q57" s="278"/>
      <c r="R57" s="1082">
        <f>IF(記入シート!$E$12="高等学校",説明!S$9,説明!S$10)</f>
        <v>43058</v>
      </c>
      <c r="S57" s="1082"/>
      <c r="T57" s="1082"/>
      <c r="U57" s="1082"/>
      <c r="V57" s="1082"/>
      <c r="W57" s="1082"/>
      <c r="X57" s="1082"/>
      <c r="Y57" s="257"/>
    </row>
    <row r="58" spans="1:25" ht="9" customHeight="1" x14ac:dyDescent="0.15">
      <c r="A58" s="278"/>
      <c r="B58" s="1109" t="str">
        <f>'印刷シート（負担金等）'!$C$6</f>
        <v/>
      </c>
      <c r="C58" s="1109"/>
      <c r="D58" s="1109"/>
      <c r="E58" s="1109"/>
      <c r="F58" s="1109"/>
      <c r="G58" s="1109"/>
      <c r="H58" s="1109"/>
      <c r="I58" s="1109"/>
      <c r="J58" s="1109"/>
      <c r="K58" s="1078" t="s">
        <v>317</v>
      </c>
      <c r="L58" s="278"/>
      <c r="M58" s="278"/>
      <c r="N58" s="278"/>
      <c r="O58" s="278"/>
      <c r="P58" s="278"/>
      <c r="Q58" s="278"/>
      <c r="R58" s="1082"/>
      <c r="S58" s="1082"/>
      <c r="T58" s="1082"/>
      <c r="U58" s="1082"/>
      <c r="V58" s="1082"/>
      <c r="W58" s="1082"/>
      <c r="X58" s="1082"/>
    </row>
    <row r="59" spans="1:25" ht="9" customHeight="1" x14ac:dyDescent="0.15">
      <c r="B59" s="1109"/>
      <c r="C59" s="1109"/>
      <c r="D59" s="1109"/>
      <c r="E59" s="1109"/>
      <c r="F59" s="1109"/>
      <c r="G59" s="1109"/>
      <c r="H59" s="1109"/>
      <c r="I59" s="1109"/>
      <c r="J59" s="1109"/>
      <c r="K59" s="1078"/>
    </row>
    <row r="60" spans="1:25" ht="9" customHeight="1" x14ac:dyDescent="0.15">
      <c r="A60" s="259"/>
      <c r="B60" s="1110"/>
      <c r="C60" s="1110"/>
      <c r="D60" s="1110"/>
      <c r="E60" s="1110"/>
      <c r="F60" s="1110"/>
      <c r="G60" s="1110"/>
      <c r="H60" s="1110"/>
      <c r="I60" s="1110"/>
      <c r="J60" s="1110"/>
      <c r="K60" s="1078"/>
      <c r="R60" s="1081" t="s">
        <v>318</v>
      </c>
      <c r="S60" s="1081"/>
      <c r="T60" s="1081"/>
      <c r="U60" s="1081"/>
      <c r="V60" s="1081"/>
      <c r="W60" s="1081"/>
      <c r="X60" s="1081"/>
      <c r="Y60" s="1081"/>
    </row>
    <row r="61" spans="1:25" ht="9" customHeight="1" x14ac:dyDescent="0.15">
      <c r="A61" s="259"/>
      <c r="R61" s="1081"/>
      <c r="S61" s="1081"/>
      <c r="T61" s="1081"/>
      <c r="U61" s="1081"/>
      <c r="V61" s="1081"/>
      <c r="W61" s="1081"/>
      <c r="X61" s="1081"/>
      <c r="Y61" s="1081"/>
    </row>
    <row r="62" spans="1:25" ht="9" customHeight="1" x14ac:dyDescent="0.15">
      <c r="A62" s="259"/>
      <c r="R62" s="258"/>
      <c r="S62" s="258"/>
      <c r="T62" s="258"/>
      <c r="U62" s="258"/>
      <c r="V62" s="258"/>
      <c r="W62" s="258"/>
      <c r="X62" s="258"/>
      <c r="Y62" s="258"/>
    </row>
    <row r="63" spans="1:25" ht="9" customHeight="1" x14ac:dyDescent="0.15">
      <c r="A63" s="259"/>
      <c r="R63" s="258"/>
      <c r="S63" s="258"/>
      <c r="T63" s="258"/>
      <c r="U63" s="258"/>
      <c r="V63" s="258"/>
      <c r="W63" s="258"/>
      <c r="X63" s="258"/>
      <c r="Y63" s="258"/>
    </row>
    <row r="64" spans="1:25" ht="9" customHeight="1" x14ac:dyDescent="0.15">
      <c r="A64" s="259"/>
      <c r="R64" s="1081" t="s">
        <v>216</v>
      </c>
      <c r="S64" s="1081"/>
      <c r="T64" s="1081"/>
      <c r="U64" s="1081"/>
      <c r="V64" s="1081"/>
      <c r="W64" s="1081"/>
      <c r="X64" s="1081"/>
      <c r="Y64" s="1081"/>
    </row>
    <row r="65" spans="1:25" ht="9" customHeight="1" x14ac:dyDescent="0.15">
      <c r="A65" s="259"/>
      <c r="R65" s="1081"/>
      <c r="S65" s="1081"/>
      <c r="T65" s="1081"/>
      <c r="U65" s="1081"/>
      <c r="V65" s="1081"/>
      <c r="W65" s="1081"/>
      <c r="X65" s="1081"/>
      <c r="Y65" s="1081"/>
    </row>
    <row r="66" spans="1:25" ht="9" customHeight="1" x14ac:dyDescent="0.15">
      <c r="A66" s="259"/>
      <c r="B66" s="1083" t="s">
        <v>316</v>
      </c>
      <c r="C66" s="1084"/>
      <c r="D66" s="1084"/>
      <c r="E66" s="1085"/>
      <c r="F66" s="1120">
        <v>800</v>
      </c>
      <c r="G66" s="1116"/>
      <c r="H66" s="1093" t="s">
        <v>322</v>
      </c>
      <c r="I66" s="1093"/>
      <c r="J66" s="1113">
        <f>'印刷シート（負担金等）'!H10</f>
        <v>0</v>
      </c>
      <c r="K66" s="1113"/>
      <c r="L66" s="1116" t="s">
        <v>324</v>
      </c>
      <c r="M66" s="1116"/>
      <c r="N66" s="1113">
        <f>F66*J66</f>
        <v>0</v>
      </c>
      <c r="O66" s="1113"/>
      <c r="P66" s="1119" t="s">
        <v>321</v>
      </c>
    </row>
    <row r="67" spans="1:25" ht="9" customHeight="1" x14ac:dyDescent="0.15">
      <c r="A67" s="259"/>
      <c r="B67" s="1086"/>
      <c r="C67" s="1087"/>
      <c r="D67" s="1087"/>
      <c r="E67" s="1088"/>
      <c r="F67" s="1121"/>
      <c r="G67" s="1117"/>
      <c r="H67" s="1095"/>
      <c r="I67" s="1095"/>
      <c r="J67" s="1114"/>
      <c r="K67" s="1114"/>
      <c r="L67" s="1117"/>
      <c r="M67" s="1117"/>
      <c r="N67" s="1114"/>
      <c r="O67" s="1114"/>
      <c r="P67" s="1107"/>
    </row>
    <row r="68" spans="1:25" ht="9" customHeight="1" x14ac:dyDescent="0.15">
      <c r="A68" s="259"/>
      <c r="B68" s="1086"/>
      <c r="C68" s="1087"/>
      <c r="D68" s="1087"/>
      <c r="E68" s="1088"/>
      <c r="F68" s="1121"/>
      <c r="G68" s="1117"/>
      <c r="H68" s="1095"/>
      <c r="I68" s="1095"/>
      <c r="J68" s="1114"/>
      <c r="K68" s="1114"/>
      <c r="L68" s="1117"/>
      <c r="M68" s="1117"/>
      <c r="N68" s="1114"/>
      <c r="O68" s="1114"/>
      <c r="P68" s="1107"/>
      <c r="X68" s="260"/>
      <c r="Y68" s="260"/>
    </row>
    <row r="69" spans="1:25" ht="9" customHeight="1" x14ac:dyDescent="0.15">
      <c r="A69" s="259"/>
      <c r="B69" s="1086"/>
      <c r="C69" s="1087"/>
      <c r="D69" s="1087"/>
      <c r="E69" s="1088"/>
      <c r="F69" s="1121"/>
      <c r="G69" s="1117"/>
      <c r="H69" s="1095"/>
      <c r="I69" s="1095"/>
      <c r="J69" s="1114"/>
      <c r="K69" s="1114"/>
      <c r="L69" s="1117"/>
      <c r="M69" s="1117"/>
      <c r="N69" s="1114"/>
      <c r="O69" s="1114"/>
      <c r="P69" s="1107"/>
      <c r="R69" s="1078" t="s">
        <v>326</v>
      </c>
      <c r="S69" s="1078"/>
      <c r="T69" s="1078"/>
      <c r="U69" s="1078"/>
      <c r="V69" s="1078"/>
      <c r="W69" s="1079" t="s">
        <v>219</v>
      </c>
      <c r="X69" s="260"/>
      <c r="Y69" s="260"/>
    </row>
    <row r="70" spans="1:25" ht="9" customHeight="1" x14ac:dyDescent="0.15">
      <c r="A70" s="259"/>
      <c r="B70" s="1089"/>
      <c r="C70" s="1090"/>
      <c r="D70" s="1090"/>
      <c r="E70" s="1091"/>
      <c r="F70" s="1122"/>
      <c r="G70" s="1118"/>
      <c r="H70" s="1112"/>
      <c r="I70" s="1112"/>
      <c r="J70" s="1115"/>
      <c r="K70" s="1115"/>
      <c r="L70" s="1118"/>
      <c r="M70" s="1118"/>
      <c r="N70" s="1115"/>
      <c r="O70" s="1115"/>
      <c r="P70" s="1108"/>
      <c r="R70" s="1078"/>
      <c r="S70" s="1078"/>
      <c r="T70" s="1078"/>
      <c r="U70" s="1078"/>
      <c r="V70" s="1078"/>
      <c r="W70" s="1080"/>
    </row>
    <row r="71" spans="1:25" ht="9" customHeight="1" x14ac:dyDescent="0.15">
      <c r="A71" s="259"/>
      <c r="B71" s="261"/>
      <c r="C71" s="261"/>
      <c r="D71" s="261"/>
      <c r="E71" s="261"/>
      <c r="F71" s="268"/>
      <c r="G71" s="268"/>
      <c r="H71" s="266"/>
      <c r="I71" s="266"/>
      <c r="J71" s="270"/>
      <c r="K71" s="270"/>
      <c r="L71" s="268"/>
      <c r="M71" s="268"/>
      <c r="N71" s="270"/>
      <c r="O71" s="270"/>
      <c r="P71" s="261"/>
      <c r="R71" s="262"/>
      <c r="S71" s="262"/>
      <c r="T71" s="262"/>
      <c r="U71" s="262"/>
    </row>
    <row r="72" spans="1:25" ht="9" customHeight="1" x14ac:dyDescent="0.15">
      <c r="A72" s="259"/>
      <c r="B72" s="261"/>
      <c r="C72" s="261"/>
      <c r="D72" s="261"/>
      <c r="E72" s="261"/>
      <c r="F72" s="268"/>
      <c r="G72" s="268"/>
      <c r="H72" s="266"/>
      <c r="I72" s="266"/>
      <c r="J72" s="270"/>
      <c r="K72" s="270"/>
      <c r="L72" s="268"/>
      <c r="M72" s="268"/>
      <c r="N72" s="270"/>
      <c r="O72" s="270"/>
      <c r="P72" s="261"/>
      <c r="R72" s="262"/>
      <c r="S72" s="262"/>
      <c r="T72" s="262"/>
      <c r="U72" s="262"/>
    </row>
    <row r="73" spans="1:25" ht="9" customHeight="1" x14ac:dyDescent="0.15">
      <c r="A73" s="259"/>
      <c r="B73" s="261"/>
      <c r="C73" s="261"/>
      <c r="D73" s="261"/>
      <c r="E73" s="261"/>
      <c r="F73" s="268"/>
      <c r="G73" s="268"/>
      <c r="H73" s="266"/>
      <c r="I73" s="266"/>
      <c r="J73" s="270"/>
      <c r="K73" s="270"/>
      <c r="L73" s="268"/>
      <c r="M73" s="268"/>
      <c r="N73" s="270"/>
      <c r="O73" s="270"/>
      <c r="P73" s="261"/>
      <c r="R73" s="262"/>
      <c r="S73" s="262"/>
      <c r="T73" s="262"/>
      <c r="U73" s="262"/>
    </row>
    <row r="74" spans="1:25" ht="9" customHeight="1" x14ac:dyDescent="0.15">
      <c r="A74" s="259"/>
      <c r="R74" s="260"/>
      <c r="S74" s="260"/>
      <c r="T74" s="260"/>
      <c r="U74" s="260"/>
    </row>
    <row r="75" spans="1:25" ht="9" customHeight="1" x14ac:dyDescent="0.15">
      <c r="A75" s="259"/>
      <c r="B75" s="261"/>
      <c r="C75" s="261"/>
      <c r="D75" s="261"/>
      <c r="E75" s="261"/>
      <c r="F75" s="269"/>
      <c r="G75" s="269"/>
      <c r="H75" s="268"/>
      <c r="I75" s="268"/>
      <c r="J75" s="270"/>
      <c r="K75" s="270"/>
      <c r="L75" s="270"/>
      <c r="M75" s="270"/>
      <c r="N75" s="270"/>
      <c r="O75" s="270"/>
      <c r="P75" s="261"/>
      <c r="Q75" s="259"/>
      <c r="R75" s="262"/>
      <c r="S75" s="262"/>
      <c r="T75" s="262"/>
      <c r="U75" s="262"/>
      <c r="V75" s="262"/>
      <c r="W75" s="261"/>
      <c r="X75" s="261"/>
      <c r="Y75" s="260"/>
    </row>
    <row r="76" spans="1:25" ht="9" customHeight="1" x14ac:dyDescent="0.15">
      <c r="A76" s="264"/>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row>
    <row r="77" spans="1:25" ht="9" customHeight="1" x14ac:dyDescent="0.15">
      <c r="A77" s="1111" t="str">
        <f>説明!Q2&amp;"度 "&amp;説明!Q4&amp;説明!Q5&amp;"　録音記録（CD)使用料　領収書"</f>
        <v>平成29年度 第52回茨城県アンサンブルコンテスト県北地区大会　録音記録（CD)使用料　領収書</v>
      </c>
      <c r="B77" s="1111"/>
      <c r="C77" s="1111"/>
      <c r="D77" s="1111"/>
      <c r="E77" s="1111"/>
      <c r="F77" s="1111"/>
      <c r="G77" s="1111"/>
      <c r="H77" s="1111"/>
      <c r="I77" s="1111"/>
      <c r="J77" s="1111"/>
      <c r="K77" s="1111"/>
      <c r="L77" s="1111"/>
      <c r="M77" s="1111"/>
      <c r="N77" s="1111"/>
      <c r="O77" s="1111"/>
      <c r="P77" s="1111"/>
      <c r="Q77" s="1111"/>
      <c r="R77" s="1111"/>
      <c r="S77" s="1111"/>
      <c r="T77" s="1111"/>
      <c r="U77" s="1111"/>
      <c r="V77" s="1111"/>
      <c r="W77" s="1111"/>
      <c r="X77" s="1111"/>
      <c r="Y77" s="1111"/>
    </row>
    <row r="78" spans="1:25" ht="9" customHeight="1" x14ac:dyDescent="0.15">
      <c r="A78" s="1111"/>
      <c r="B78" s="1111"/>
      <c r="C78" s="1111"/>
      <c r="D78" s="1111"/>
      <c r="E78" s="1111"/>
      <c r="F78" s="1111"/>
      <c r="G78" s="1111"/>
      <c r="H78" s="1111"/>
      <c r="I78" s="1111"/>
      <c r="J78" s="1111"/>
      <c r="K78" s="1111"/>
      <c r="L78" s="1111"/>
      <c r="M78" s="1111"/>
      <c r="N78" s="1111"/>
      <c r="O78" s="1111"/>
      <c r="P78" s="1111"/>
      <c r="Q78" s="1111"/>
      <c r="R78" s="1111"/>
      <c r="S78" s="1111"/>
      <c r="T78" s="1111"/>
      <c r="U78" s="1111"/>
      <c r="V78" s="1111"/>
      <c r="W78" s="1111"/>
      <c r="X78" s="1111"/>
      <c r="Y78" s="1111"/>
    </row>
    <row r="79" spans="1:25" ht="9" customHeight="1" x14ac:dyDescent="0.15">
      <c r="A79" s="1111"/>
      <c r="B79" s="1111"/>
      <c r="C79" s="1111"/>
      <c r="D79" s="1111"/>
      <c r="E79" s="1111"/>
      <c r="F79" s="1111"/>
      <c r="G79" s="1111"/>
      <c r="H79" s="1111"/>
      <c r="I79" s="1111"/>
      <c r="J79" s="1111"/>
      <c r="K79" s="1111"/>
      <c r="L79" s="1111"/>
      <c r="M79" s="1111"/>
      <c r="N79" s="1111"/>
      <c r="O79" s="1111"/>
      <c r="P79" s="1111"/>
      <c r="Q79" s="1111"/>
      <c r="R79" s="1111"/>
      <c r="S79" s="1111"/>
      <c r="T79" s="1111"/>
      <c r="U79" s="1111"/>
      <c r="V79" s="1111"/>
      <c r="W79" s="1111"/>
      <c r="X79" s="1111"/>
      <c r="Y79" s="1111"/>
    </row>
    <row r="80" spans="1:25" ht="9" customHeight="1" x14ac:dyDescent="0.15">
      <c r="A80" s="278"/>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row>
    <row r="81" spans="1:25" ht="9" customHeight="1" x14ac:dyDescent="0.15">
      <c r="A81" s="278"/>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row>
    <row r="82" spans="1:25" ht="9" customHeight="1" x14ac:dyDescent="0.15">
      <c r="R82" s="1082">
        <f>IF(記入シート!$E$12="高等学校",説明!S$9,説明!S$10)</f>
        <v>43058</v>
      </c>
      <c r="S82" s="1082"/>
      <c r="T82" s="1082"/>
      <c r="U82" s="1082"/>
      <c r="V82" s="1082"/>
      <c r="W82" s="1082"/>
      <c r="X82" s="1082"/>
      <c r="Y82" s="257"/>
    </row>
    <row r="83" spans="1:25" ht="9" customHeight="1" x14ac:dyDescent="0.15">
      <c r="A83" s="259"/>
      <c r="B83" s="1109" t="str">
        <f>'印刷シート（負担金等）'!$C$6</f>
        <v/>
      </c>
      <c r="C83" s="1109"/>
      <c r="D83" s="1109"/>
      <c r="E83" s="1109"/>
      <c r="F83" s="1109"/>
      <c r="G83" s="1109"/>
      <c r="H83" s="1109"/>
      <c r="I83" s="1109"/>
      <c r="J83" s="1109"/>
      <c r="K83" s="1078" t="s">
        <v>317</v>
      </c>
      <c r="R83" s="1082"/>
      <c r="S83" s="1082"/>
      <c r="T83" s="1082"/>
      <c r="U83" s="1082"/>
      <c r="V83" s="1082"/>
      <c r="W83" s="1082"/>
      <c r="X83" s="1082"/>
    </row>
    <row r="84" spans="1:25" ht="9" customHeight="1" x14ac:dyDescent="0.15">
      <c r="A84" s="259"/>
      <c r="B84" s="1109"/>
      <c r="C84" s="1109"/>
      <c r="D84" s="1109"/>
      <c r="E84" s="1109"/>
      <c r="F84" s="1109"/>
      <c r="G84" s="1109"/>
      <c r="H84" s="1109"/>
      <c r="I84" s="1109"/>
      <c r="J84" s="1109"/>
      <c r="K84" s="1078"/>
    </row>
    <row r="85" spans="1:25" ht="9" customHeight="1" x14ac:dyDescent="0.15">
      <c r="A85" s="259"/>
      <c r="B85" s="1110"/>
      <c r="C85" s="1110"/>
      <c r="D85" s="1110"/>
      <c r="E85" s="1110"/>
      <c r="F85" s="1110"/>
      <c r="G85" s="1110"/>
      <c r="H85" s="1110"/>
      <c r="I85" s="1110"/>
      <c r="J85" s="1110"/>
      <c r="K85" s="1078"/>
      <c r="R85" s="1081" t="s">
        <v>318</v>
      </c>
      <c r="S85" s="1081"/>
      <c r="T85" s="1081"/>
      <c r="U85" s="1081"/>
      <c r="V85" s="1081"/>
      <c r="W85" s="1081"/>
      <c r="X85" s="1081"/>
      <c r="Y85" s="1081"/>
    </row>
    <row r="86" spans="1:25" ht="9" customHeight="1" x14ac:dyDescent="0.15">
      <c r="A86" s="259"/>
      <c r="R86" s="1081"/>
      <c r="S86" s="1081"/>
      <c r="T86" s="1081"/>
      <c r="U86" s="1081"/>
      <c r="V86" s="1081"/>
      <c r="W86" s="1081"/>
      <c r="X86" s="1081"/>
      <c r="Y86" s="1081"/>
    </row>
    <row r="87" spans="1:25" ht="9" customHeight="1" x14ac:dyDescent="0.15">
      <c r="A87" s="259"/>
      <c r="R87" s="258"/>
      <c r="S87" s="258"/>
      <c r="T87" s="258"/>
      <c r="U87" s="258"/>
      <c r="V87" s="258"/>
      <c r="W87" s="258"/>
      <c r="X87" s="258"/>
      <c r="Y87" s="258"/>
    </row>
    <row r="88" spans="1:25" ht="9" customHeight="1" x14ac:dyDescent="0.15">
      <c r="A88" s="259"/>
      <c r="R88" s="258"/>
      <c r="S88" s="258"/>
      <c r="T88" s="258"/>
      <c r="U88" s="258"/>
      <c r="V88" s="258"/>
      <c r="W88" s="258"/>
      <c r="X88" s="258"/>
      <c r="Y88" s="258"/>
    </row>
    <row r="89" spans="1:25" ht="9" customHeight="1" x14ac:dyDescent="0.15">
      <c r="A89" s="259"/>
      <c r="R89" s="1081" t="s">
        <v>216</v>
      </c>
      <c r="S89" s="1081"/>
      <c r="T89" s="1081"/>
      <c r="U89" s="1081"/>
      <c r="V89" s="1081"/>
      <c r="W89" s="1081"/>
      <c r="X89" s="1081"/>
      <c r="Y89" s="1081"/>
    </row>
    <row r="90" spans="1:25" ht="9" customHeight="1" x14ac:dyDescent="0.15">
      <c r="A90" s="259"/>
      <c r="R90" s="1081"/>
      <c r="S90" s="1081"/>
      <c r="T90" s="1081"/>
      <c r="U90" s="1081"/>
      <c r="V90" s="1081"/>
      <c r="W90" s="1081"/>
      <c r="X90" s="1081"/>
      <c r="Y90" s="1081"/>
    </row>
    <row r="91" spans="1:25" ht="9" customHeight="1" x14ac:dyDescent="0.15">
      <c r="A91" s="259"/>
      <c r="B91" s="1083" t="s">
        <v>316</v>
      </c>
      <c r="C91" s="1084"/>
      <c r="D91" s="1084"/>
      <c r="E91" s="1085"/>
      <c r="F91" s="1092">
        <v>500</v>
      </c>
      <c r="G91" s="1093"/>
      <c r="H91" s="1093"/>
      <c r="I91" s="1084" t="s">
        <v>319</v>
      </c>
      <c r="J91" s="1084"/>
      <c r="K91" s="1096">
        <f>'印刷シート（負担金等）'!H11</f>
        <v>0</v>
      </c>
      <c r="L91" s="1097"/>
      <c r="M91" s="1099" t="s">
        <v>325</v>
      </c>
      <c r="N91" s="1099"/>
      <c r="O91" s="1099"/>
      <c r="P91" s="1100"/>
    </row>
    <row r="92" spans="1:25" ht="9" customHeight="1" x14ac:dyDescent="0.15">
      <c r="A92" s="259"/>
      <c r="B92" s="1086"/>
      <c r="C92" s="1087"/>
      <c r="D92" s="1087"/>
      <c r="E92" s="1088"/>
      <c r="F92" s="1094"/>
      <c r="G92" s="1095"/>
      <c r="H92" s="1095"/>
      <c r="I92" s="1087"/>
      <c r="J92" s="1087"/>
      <c r="K92" s="1098"/>
      <c r="L92" s="1098"/>
      <c r="M92" s="1101"/>
      <c r="N92" s="1101"/>
      <c r="O92" s="1101"/>
      <c r="P92" s="1102"/>
    </row>
    <row r="93" spans="1:25" ht="9" customHeight="1" x14ac:dyDescent="0.15">
      <c r="A93" s="259"/>
      <c r="B93" s="1086"/>
      <c r="C93" s="1087"/>
      <c r="D93" s="1087"/>
      <c r="E93" s="1088"/>
      <c r="F93" s="1103">
        <f>F91*K91</f>
        <v>0</v>
      </c>
      <c r="G93" s="1104"/>
      <c r="H93" s="1104"/>
      <c r="I93" s="1104"/>
      <c r="J93" s="1104"/>
      <c r="K93" s="1104"/>
      <c r="L93" s="1104"/>
      <c r="M93" s="1104"/>
      <c r="N93" s="1104"/>
      <c r="O93" s="1104"/>
      <c r="P93" s="1107" t="s">
        <v>321</v>
      </c>
      <c r="X93" s="260"/>
      <c r="Y93" s="260"/>
    </row>
    <row r="94" spans="1:25" ht="9" customHeight="1" x14ac:dyDescent="0.15">
      <c r="A94" s="259"/>
      <c r="B94" s="1086"/>
      <c r="C94" s="1087"/>
      <c r="D94" s="1087"/>
      <c r="E94" s="1088"/>
      <c r="F94" s="1103"/>
      <c r="G94" s="1104"/>
      <c r="H94" s="1104"/>
      <c r="I94" s="1104"/>
      <c r="J94" s="1104"/>
      <c r="K94" s="1104"/>
      <c r="L94" s="1104"/>
      <c r="M94" s="1104"/>
      <c r="N94" s="1104"/>
      <c r="O94" s="1104"/>
      <c r="P94" s="1107"/>
      <c r="R94" s="1078" t="s">
        <v>326</v>
      </c>
      <c r="S94" s="1078"/>
      <c r="T94" s="1078"/>
      <c r="U94" s="1078"/>
      <c r="V94" s="1078"/>
      <c r="W94" s="1079" t="s">
        <v>219</v>
      </c>
      <c r="X94" s="260"/>
      <c r="Y94" s="260"/>
    </row>
    <row r="95" spans="1:25" ht="9" customHeight="1" x14ac:dyDescent="0.15">
      <c r="A95" s="259"/>
      <c r="B95" s="1089"/>
      <c r="C95" s="1090"/>
      <c r="D95" s="1090"/>
      <c r="E95" s="1091"/>
      <c r="F95" s="1105"/>
      <c r="G95" s="1106"/>
      <c r="H95" s="1106"/>
      <c r="I95" s="1106"/>
      <c r="J95" s="1106"/>
      <c r="K95" s="1106"/>
      <c r="L95" s="1106"/>
      <c r="M95" s="1106"/>
      <c r="N95" s="1106"/>
      <c r="O95" s="1106"/>
      <c r="P95" s="1108"/>
      <c r="Q95" s="259"/>
      <c r="R95" s="1078"/>
      <c r="S95" s="1078"/>
      <c r="T95" s="1078"/>
      <c r="U95" s="1078"/>
      <c r="V95" s="1078"/>
      <c r="W95" s="1080"/>
    </row>
    <row r="96" spans="1:25" ht="8.25" customHeight="1" x14ac:dyDescent="0.15">
      <c r="A96" s="259"/>
      <c r="B96" s="261"/>
      <c r="C96" s="261"/>
      <c r="D96" s="261"/>
      <c r="E96" s="261"/>
      <c r="F96" s="277"/>
      <c r="G96" s="277"/>
      <c r="H96" s="277"/>
      <c r="I96" s="277"/>
      <c r="J96" s="277"/>
      <c r="K96" s="277"/>
      <c r="L96" s="277"/>
      <c r="M96" s="277"/>
      <c r="N96" s="277"/>
      <c r="O96" s="277"/>
      <c r="P96" s="261"/>
      <c r="Q96" s="259"/>
      <c r="R96" s="262"/>
      <c r="S96" s="262"/>
      <c r="T96" s="262"/>
      <c r="U96" s="262"/>
      <c r="V96" s="262"/>
      <c r="W96" s="261"/>
    </row>
    <row r="97" spans="1:25" ht="8.25" customHeight="1" x14ac:dyDescent="0.15">
      <c r="A97" s="259"/>
      <c r="B97" s="261"/>
      <c r="C97" s="261"/>
      <c r="D97" s="261"/>
      <c r="E97" s="261"/>
      <c r="F97" s="277"/>
      <c r="G97" s="277"/>
      <c r="H97" s="277"/>
      <c r="I97" s="277"/>
      <c r="J97" s="277"/>
      <c r="K97" s="277"/>
      <c r="L97" s="277"/>
      <c r="M97" s="277"/>
      <c r="N97" s="277"/>
      <c r="O97" s="277"/>
      <c r="P97" s="261"/>
      <c r="Q97" s="259"/>
      <c r="R97" s="262"/>
      <c r="S97" s="262"/>
      <c r="T97" s="262"/>
      <c r="U97" s="262"/>
      <c r="V97" s="262"/>
      <c r="W97" s="261"/>
    </row>
    <row r="98" spans="1:25" ht="8.25" customHeight="1" x14ac:dyDescent="0.15">
      <c r="A98" s="259"/>
      <c r="B98" s="261"/>
      <c r="C98" s="261"/>
      <c r="D98" s="261"/>
      <c r="E98" s="261"/>
      <c r="F98" s="277"/>
      <c r="G98" s="277"/>
      <c r="H98" s="277"/>
      <c r="I98" s="277"/>
      <c r="J98" s="277"/>
      <c r="K98" s="277"/>
      <c r="L98" s="277"/>
      <c r="M98" s="277"/>
      <c r="N98" s="277"/>
      <c r="O98" s="277"/>
      <c r="P98" s="261"/>
      <c r="Q98" s="259"/>
      <c r="R98" s="262"/>
      <c r="S98" s="262"/>
      <c r="T98" s="262"/>
      <c r="U98" s="262"/>
      <c r="V98" s="262"/>
      <c r="W98" s="261"/>
    </row>
    <row r="99" spans="1:25" ht="8.25" customHeight="1" x14ac:dyDescent="0.15">
      <c r="A99" s="259"/>
      <c r="B99" s="261"/>
      <c r="C99" s="261"/>
      <c r="D99" s="261"/>
      <c r="E99" s="261"/>
      <c r="F99" s="277"/>
      <c r="G99" s="277"/>
      <c r="H99" s="277"/>
      <c r="I99" s="277"/>
      <c r="J99" s="277"/>
      <c r="K99" s="277"/>
      <c r="L99" s="277"/>
      <c r="M99" s="277"/>
      <c r="N99" s="277"/>
      <c r="O99" s="277"/>
      <c r="P99" s="261"/>
      <c r="Q99" s="259"/>
      <c r="R99" s="262"/>
      <c r="S99" s="262"/>
      <c r="T99" s="262"/>
      <c r="U99" s="262"/>
      <c r="V99" s="262"/>
      <c r="W99" s="261"/>
      <c r="X99" s="261"/>
      <c r="Y99" s="260"/>
    </row>
    <row r="100" spans="1:25" ht="8.25" customHeight="1" x14ac:dyDescent="0.15">
      <c r="A100" s="259"/>
      <c r="B100" s="261"/>
      <c r="C100" s="261"/>
      <c r="D100" s="261"/>
      <c r="E100" s="261"/>
      <c r="F100" s="269"/>
      <c r="G100" s="269"/>
      <c r="H100" s="268"/>
      <c r="I100" s="268"/>
      <c r="J100" s="270"/>
      <c r="K100" s="270"/>
      <c r="L100" s="270"/>
      <c r="M100" s="270"/>
      <c r="N100" s="270"/>
      <c r="O100" s="270"/>
      <c r="P100" s="261"/>
      <c r="Q100" s="259"/>
      <c r="R100" s="262"/>
      <c r="S100" s="262"/>
      <c r="T100" s="262"/>
      <c r="U100" s="262"/>
      <c r="V100" s="262"/>
      <c r="W100" s="262"/>
      <c r="X100" s="261"/>
      <c r="Y100" s="260"/>
    </row>
    <row r="101" spans="1:25" ht="8.25" customHeight="1" x14ac:dyDescent="0.1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row>
    <row r="102" spans="1:25" ht="8.25" customHeight="1" x14ac:dyDescent="0.1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1:25" ht="8.25" customHeight="1" x14ac:dyDescent="0.15">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row>
    <row r="104" spans="1:25" ht="8.25" customHeight="1" x14ac:dyDescent="0.15">
      <c r="Q104" s="279"/>
      <c r="R104" s="279"/>
      <c r="S104" s="279"/>
      <c r="T104" s="279"/>
      <c r="U104" s="279"/>
      <c r="V104" s="279"/>
      <c r="W104" s="279"/>
      <c r="X104" s="279"/>
      <c r="Y104" s="279"/>
    </row>
    <row r="112" spans="1:25" x14ac:dyDescent="0.15">
      <c r="A112" s="259"/>
      <c r="R112" s="260"/>
      <c r="S112" s="260"/>
      <c r="T112" s="260"/>
      <c r="U112" s="260"/>
      <c r="V112" s="260"/>
      <c r="W112" s="260"/>
      <c r="X112" s="260"/>
      <c r="Y112" s="260"/>
    </row>
    <row r="113" spans="1:25" x14ac:dyDescent="0.15">
      <c r="A113" s="259"/>
      <c r="R113" s="260"/>
      <c r="S113" s="260"/>
      <c r="T113" s="260"/>
      <c r="U113" s="260"/>
      <c r="V113" s="260"/>
      <c r="W113" s="260"/>
      <c r="X113" s="260"/>
      <c r="Y113" s="260"/>
    </row>
    <row r="114" spans="1:25" x14ac:dyDescent="0.15">
      <c r="A114" s="259"/>
      <c r="B114" s="266"/>
      <c r="C114" s="266"/>
      <c r="D114" s="266"/>
      <c r="E114" s="266"/>
      <c r="F114" s="266"/>
      <c r="G114" s="266"/>
      <c r="H114" s="266"/>
      <c r="I114" s="266"/>
      <c r="J114" s="266"/>
      <c r="K114" s="260"/>
      <c r="R114" s="260"/>
      <c r="S114" s="260"/>
      <c r="T114" s="260"/>
      <c r="U114" s="260"/>
      <c r="V114" s="260"/>
      <c r="W114" s="260"/>
      <c r="X114" s="260"/>
      <c r="Y114" s="260"/>
    </row>
    <row r="115" spans="1:25" x14ac:dyDescent="0.15">
      <c r="A115" s="259"/>
      <c r="B115" s="266"/>
      <c r="C115" s="266"/>
      <c r="D115" s="266"/>
      <c r="E115" s="266"/>
      <c r="F115" s="266"/>
      <c r="G115" s="266"/>
      <c r="H115" s="266"/>
      <c r="I115" s="266"/>
      <c r="J115" s="266"/>
      <c r="K115" s="260"/>
      <c r="R115" s="260"/>
      <c r="S115" s="260"/>
      <c r="T115" s="260"/>
      <c r="U115" s="260"/>
      <c r="V115" s="260"/>
      <c r="W115" s="260"/>
      <c r="X115" s="260"/>
      <c r="Y115" s="260"/>
    </row>
    <row r="116" spans="1:25" x14ac:dyDescent="0.15">
      <c r="A116" s="259"/>
      <c r="B116" s="266"/>
      <c r="C116" s="266"/>
      <c r="D116" s="266"/>
      <c r="E116" s="266"/>
      <c r="F116" s="266"/>
      <c r="G116" s="266"/>
      <c r="H116" s="266"/>
      <c r="I116" s="266"/>
      <c r="J116" s="266"/>
      <c r="K116" s="260"/>
      <c r="R116" s="260"/>
      <c r="S116" s="260"/>
      <c r="T116" s="260"/>
      <c r="U116" s="260"/>
      <c r="V116" s="260"/>
      <c r="W116" s="260"/>
    </row>
    <row r="117" spans="1:25" x14ac:dyDescent="0.15">
      <c r="A117" s="259"/>
      <c r="B117" s="266"/>
      <c r="C117" s="266"/>
      <c r="D117" s="266"/>
      <c r="E117" s="266"/>
      <c r="F117" s="266"/>
      <c r="G117" s="266"/>
      <c r="H117" s="266"/>
      <c r="I117" s="266"/>
      <c r="J117" s="266"/>
      <c r="K117" s="260"/>
      <c r="R117" s="260"/>
      <c r="S117" s="260"/>
      <c r="T117" s="260"/>
      <c r="U117" s="260"/>
      <c r="V117" s="260"/>
      <c r="W117" s="260"/>
    </row>
    <row r="118" spans="1:25" x14ac:dyDescent="0.15">
      <c r="A118" s="259"/>
      <c r="B118" s="266"/>
      <c r="C118" s="266"/>
      <c r="D118" s="266"/>
      <c r="E118" s="266"/>
      <c r="F118" s="266"/>
      <c r="G118" s="266"/>
      <c r="H118" s="266"/>
      <c r="I118" s="266"/>
      <c r="J118" s="266"/>
      <c r="K118" s="260"/>
      <c r="R118" s="262"/>
      <c r="S118" s="262"/>
      <c r="T118" s="262"/>
      <c r="U118" s="262"/>
      <c r="V118" s="260"/>
      <c r="W118" s="260"/>
      <c r="X118" s="261"/>
      <c r="Y118" s="260"/>
    </row>
    <row r="119" spans="1:25" x14ac:dyDescent="0.15">
      <c r="A119" s="259"/>
      <c r="Q119" s="259"/>
      <c r="R119" s="262"/>
      <c r="S119" s="262"/>
      <c r="T119" s="262"/>
      <c r="U119" s="262"/>
      <c r="V119" s="260"/>
      <c r="W119" s="260"/>
      <c r="X119" s="261"/>
      <c r="Y119" s="260"/>
    </row>
    <row r="120" spans="1:25" x14ac:dyDescent="0.15">
      <c r="R120" s="271"/>
      <c r="S120" s="271"/>
      <c r="T120" s="271"/>
      <c r="U120" s="271"/>
      <c r="V120" s="271"/>
      <c r="W120" s="272"/>
      <c r="X120" s="271"/>
      <c r="Y120" s="271"/>
    </row>
    <row r="121" spans="1:25" x14ac:dyDescent="0.15">
      <c r="R121" s="271"/>
      <c r="S121" s="271"/>
      <c r="T121" s="271"/>
      <c r="U121" s="271"/>
      <c r="V121" s="271"/>
      <c r="W121" s="272"/>
      <c r="X121" s="271"/>
      <c r="Y121" s="271"/>
    </row>
  </sheetData>
  <sheetProtection password="98E1" sheet="1" objects="1" scenarios="1" selectLockedCells="1" selectUnlockedCells="1"/>
  <mergeCells count="60">
    <mergeCell ref="R10:Y11"/>
    <mergeCell ref="R7:X8"/>
    <mergeCell ref="B8:J10"/>
    <mergeCell ref="K8:K10"/>
    <mergeCell ref="A2:Y4"/>
    <mergeCell ref="R14:Y15"/>
    <mergeCell ref="B16:E20"/>
    <mergeCell ref="F16:H17"/>
    <mergeCell ref="I16:J17"/>
    <mergeCell ref="K16:L17"/>
    <mergeCell ref="M16:P17"/>
    <mergeCell ref="B33:J35"/>
    <mergeCell ref="K33:K35"/>
    <mergeCell ref="R35:Y36"/>
    <mergeCell ref="A27:Y29"/>
    <mergeCell ref="R19:V20"/>
    <mergeCell ref="W19:W20"/>
    <mergeCell ref="F18:O20"/>
    <mergeCell ref="P18:P20"/>
    <mergeCell ref="B58:J60"/>
    <mergeCell ref="K58:K60"/>
    <mergeCell ref="A52:Y54"/>
    <mergeCell ref="R44:V45"/>
    <mergeCell ref="W44:W45"/>
    <mergeCell ref="F41:G45"/>
    <mergeCell ref="H41:I45"/>
    <mergeCell ref="J41:K45"/>
    <mergeCell ref="L41:M45"/>
    <mergeCell ref="N41:O45"/>
    <mergeCell ref="P41:P45"/>
    <mergeCell ref="B41:E45"/>
    <mergeCell ref="B83:J85"/>
    <mergeCell ref="K83:K85"/>
    <mergeCell ref="A77:Y79"/>
    <mergeCell ref="R69:V70"/>
    <mergeCell ref="W69:W70"/>
    <mergeCell ref="H66:I70"/>
    <mergeCell ref="J66:K70"/>
    <mergeCell ref="L66:M70"/>
    <mergeCell ref="N66:O70"/>
    <mergeCell ref="P66:P70"/>
    <mergeCell ref="B66:E70"/>
    <mergeCell ref="F66:G70"/>
    <mergeCell ref="B91:E95"/>
    <mergeCell ref="F91:H92"/>
    <mergeCell ref="I91:J92"/>
    <mergeCell ref="K91:L92"/>
    <mergeCell ref="M91:P92"/>
    <mergeCell ref="F93:O95"/>
    <mergeCell ref="P93:P95"/>
    <mergeCell ref="R64:Y65"/>
    <mergeCell ref="R60:Y61"/>
    <mergeCell ref="R57:X58"/>
    <mergeCell ref="R39:Y40"/>
    <mergeCell ref="R32:X33"/>
    <mergeCell ref="R94:V95"/>
    <mergeCell ref="W94:W95"/>
    <mergeCell ref="R85:Y86"/>
    <mergeCell ref="R89:Y90"/>
    <mergeCell ref="R82:X83"/>
  </mergeCells>
  <phoneticPr fontId="32"/>
  <printOptions horizontalCentered="1" verticalCentered="1"/>
  <pageMargins left="0" right="0" top="0" bottom="0" header="0" footer="0"/>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D121"/>
  <sheetViews>
    <sheetView showGridLines="0" showRowColHeaders="0" view="pageBreakPreview" zoomScale="70" zoomScaleNormal="100" zoomScaleSheetLayoutView="70" workbookViewId="0"/>
  </sheetViews>
  <sheetFormatPr defaultRowHeight="13.5" x14ac:dyDescent="0.15"/>
  <cols>
    <col min="1" max="25" width="4.125" style="256" customWidth="1"/>
    <col min="26" max="27" width="9" style="256"/>
    <col min="28" max="28" width="9.25" style="256" bestFit="1" customWidth="1"/>
    <col min="29" max="193" width="9" style="256"/>
    <col min="194" max="255" width="1.625" style="256" customWidth="1"/>
    <col min="256" max="281" width="4.125" style="256" customWidth="1"/>
    <col min="282" max="449" width="9" style="256"/>
    <col min="450" max="511" width="1.625" style="256" customWidth="1"/>
    <col min="512" max="537" width="4.125" style="256" customWidth="1"/>
    <col min="538" max="705" width="9" style="256"/>
    <col min="706" max="767" width="1.625" style="256" customWidth="1"/>
    <col min="768" max="793" width="4.125" style="256" customWidth="1"/>
    <col min="794" max="961" width="9" style="256"/>
    <col min="962" max="1023" width="1.625" style="256" customWidth="1"/>
    <col min="1024" max="1049" width="4.125" style="256" customWidth="1"/>
    <col min="1050" max="1217" width="9" style="256"/>
    <col min="1218" max="1279" width="1.625" style="256" customWidth="1"/>
    <col min="1280" max="1305" width="4.125" style="256" customWidth="1"/>
    <col min="1306" max="1473" width="9" style="256"/>
    <col min="1474" max="1535" width="1.625" style="256" customWidth="1"/>
    <col min="1536" max="1561" width="4.125" style="256" customWidth="1"/>
    <col min="1562" max="1729" width="9" style="256"/>
    <col min="1730" max="1791" width="1.625" style="256" customWidth="1"/>
    <col min="1792" max="1817" width="4.125" style="256" customWidth="1"/>
    <col min="1818" max="1985" width="9" style="256"/>
    <col min="1986" max="2047" width="1.625" style="256" customWidth="1"/>
    <col min="2048" max="2073" width="4.125" style="256" customWidth="1"/>
    <col min="2074" max="2241" width="9" style="256"/>
    <col min="2242" max="2303" width="1.625" style="256" customWidth="1"/>
    <col min="2304" max="2329" width="4.125" style="256" customWidth="1"/>
    <col min="2330" max="2497" width="9" style="256"/>
    <col min="2498" max="2559" width="1.625" style="256" customWidth="1"/>
    <col min="2560" max="2585" width="4.125" style="256" customWidth="1"/>
    <col min="2586" max="2753" width="9" style="256"/>
    <col min="2754" max="2815" width="1.625" style="256" customWidth="1"/>
    <col min="2816" max="2841" width="4.125" style="256" customWidth="1"/>
    <col min="2842" max="3009" width="9" style="256"/>
    <col min="3010" max="3071" width="1.625" style="256" customWidth="1"/>
    <col min="3072" max="3097" width="4.125" style="256" customWidth="1"/>
    <col min="3098" max="3265" width="9" style="256"/>
    <col min="3266" max="3327" width="1.625" style="256" customWidth="1"/>
    <col min="3328" max="3353" width="4.125" style="256" customWidth="1"/>
    <col min="3354" max="3521" width="9" style="256"/>
    <col min="3522" max="3583" width="1.625" style="256" customWidth="1"/>
    <col min="3584" max="3609" width="4.125" style="256" customWidth="1"/>
    <col min="3610" max="3777" width="9" style="256"/>
    <col min="3778" max="3839" width="1.625" style="256" customWidth="1"/>
    <col min="3840" max="3865" width="4.125" style="256" customWidth="1"/>
    <col min="3866" max="4033" width="9" style="256"/>
    <col min="4034" max="4095" width="1.625" style="256" customWidth="1"/>
    <col min="4096" max="4121" width="4.125" style="256" customWidth="1"/>
    <col min="4122" max="4289" width="9" style="256"/>
    <col min="4290" max="4351" width="1.625" style="256" customWidth="1"/>
    <col min="4352" max="4377" width="4.125" style="256" customWidth="1"/>
    <col min="4378" max="4545" width="9" style="256"/>
    <col min="4546" max="4607" width="1.625" style="256" customWidth="1"/>
    <col min="4608" max="4633" width="4.125" style="256" customWidth="1"/>
    <col min="4634" max="4801" width="9" style="256"/>
    <col min="4802" max="4863" width="1.625" style="256" customWidth="1"/>
    <col min="4864" max="4889" width="4.125" style="256" customWidth="1"/>
    <col min="4890" max="5057" width="9" style="256"/>
    <col min="5058" max="5119" width="1.625" style="256" customWidth="1"/>
    <col min="5120" max="5145" width="4.125" style="256" customWidth="1"/>
    <col min="5146" max="5313" width="9" style="256"/>
    <col min="5314" max="5375" width="1.625" style="256" customWidth="1"/>
    <col min="5376" max="5401" width="4.125" style="256" customWidth="1"/>
    <col min="5402" max="5569" width="9" style="256"/>
    <col min="5570" max="5631" width="1.625" style="256" customWidth="1"/>
    <col min="5632" max="5657" width="4.125" style="256" customWidth="1"/>
    <col min="5658" max="5825" width="9" style="256"/>
    <col min="5826" max="5887" width="1.625" style="256" customWidth="1"/>
    <col min="5888" max="5913" width="4.125" style="256" customWidth="1"/>
    <col min="5914" max="6081" width="9" style="256"/>
    <col min="6082" max="6143" width="1.625" style="256" customWidth="1"/>
    <col min="6144" max="6169" width="4.125" style="256" customWidth="1"/>
    <col min="6170" max="6337" width="9" style="256"/>
    <col min="6338" max="6399" width="1.625" style="256" customWidth="1"/>
    <col min="6400" max="6425" width="4.125" style="256" customWidth="1"/>
    <col min="6426" max="6593" width="9" style="256"/>
    <col min="6594" max="6655" width="1.625" style="256" customWidth="1"/>
    <col min="6656" max="6681" width="4.125" style="256" customWidth="1"/>
    <col min="6682" max="6849" width="9" style="256"/>
    <col min="6850" max="6911" width="1.625" style="256" customWidth="1"/>
    <col min="6912" max="6937" width="4.125" style="256" customWidth="1"/>
    <col min="6938" max="7105" width="9" style="256"/>
    <col min="7106" max="7167" width="1.625" style="256" customWidth="1"/>
    <col min="7168" max="7193" width="4.125" style="256" customWidth="1"/>
    <col min="7194" max="7361" width="9" style="256"/>
    <col min="7362" max="7423" width="1.625" style="256" customWidth="1"/>
    <col min="7424" max="7449" width="4.125" style="256" customWidth="1"/>
    <col min="7450" max="7617" width="9" style="256"/>
    <col min="7618" max="7679" width="1.625" style="256" customWidth="1"/>
    <col min="7680" max="7705" width="4.125" style="256" customWidth="1"/>
    <col min="7706" max="7873" width="9" style="256"/>
    <col min="7874" max="7935" width="1.625" style="256" customWidth="1"/>
    <col min="7936" max="7961" width="4.125" style="256" customWidth="1"/>
    <col min="7962" max="8129" width="9" style="256"/>
    <col min="8130" max="8191" width="1.625" style="256" customWidth="1"/>
    <col min="8192" max="8217" width="4.125" style="256" customWidth="1"/>
    <col min="8218" max="8385" width="9" style="256"/>
    <col min="8386" max="8447" width="1.625" style="256" customWidth="1"/>
    <col min="8448" max="8473" width="4.125" style="256" customWidth="1"/>
    <col min="8474" max="8641" width="9" style="256"/>
    <col min="8642" max="8703" width="1.625" style="256" customWidth="1"/>
    <col min="8704" max="8729" width="4.125" style="256" customWidth="1"/>
    <col min="8730" max="8897" width="9" style="256"/>
    <col min="8898" max="8959" width="1.625" style="256" customWidth="1"/>
    <col min="8960" max="8985" width="4.125" style="256" customWidth="1"/>
    <col min="8986" max="9153" width="9" style="256"/>
    <col min="9154" max="9215" width="1.625" style="256" customWidth="1"/>
    <col min="9216" max="9241" width="4.125" style="256" customWidth="1"/>
    <col min="9242" max="9409" width="9" style="256"/>
    <col min="9410" max="9471" width="1.625" style="256" customWidth="1"/>
    <col min="9472" max="9497" width="4.125" style="256" customWidth="1"/>
    <col min="9498" max="9665" width="9" style="256"/>
    <col min="9666" max="9727" width="1.625" style="256" customWidth="1"/>
    <col min="9728" max="9753" width="4.125" style="256" customWidth="1"/>
    <col min="9754" max="9921" width="9" style="256"/>
    <col min="9922" max="9983" width="1.625" style="256" customWidth="1"/>
    <col min="9984" max="10009" width="4.125" style="256" customWidth="1"/>
    <col min="10010" max="10177" width="9" style="256"/>
    <col min="10178" max="10239" width="1.625" style="256" customWidth="1"/>
    <col min="10240" max="10265" width="4.125" style="256" customWidth="1"/>
    <col min="10266" max="10433" width="9" style="256"/>
    <col min="10434" max="10495" width="1.625" style="256" customWidth="1"/>
    <col min="10496" max="10521" width="4.125" style="256" customWidth="1"/>
    <col min="10522" max="10689" width="9" style="256"/>
    <col min="10690" max="10751" width="1.625" style="256" customWidth="1"/>
    <col min="10752" max="10777" width="4.125" style="256" customWidth="1"/>
    <col min="10778" max="10945" width="9" style="256"/>
    <col min="10946" max="11007" width="1.625" style="256" customWidth="1"/>
    <col min="11008" max="11033" width="4.125" style="256" customWidth="1"/>
    <col min="11034" max="11201" width="9" style="256"/>
    <col min="11202" max="11263" width="1.625" style="256" customWidth="1"/>
    <col min="11264" max="11289" width="4.125" style="256" customWidth="1"/>
    <col min="11290" max="11457" width="9" style="256"/>
    <col min="11458" max="11519" width="1.625" style="256" customWidth="1"/>
    <col min="11520" max="11545" width="4.125" style="256" customWidth="1"/>
    <col min="11546" max="11713" width="9" style="256"/>
    <col min="11714" max="11775" width="1.625" style="256" customWidth="1"/>
    <col min="11776" max="11801" width="4.125" style="256" customWidth="1"/>
    <col min="11802" max="11969" width="9" style="256"/>
    <col min="11970" max="12031" width="1.625" style="256" customWidth="1"/>
    <col min="12032" max="12057" width="4.125" style="256" customWidth="1"/>
    <col min="12058" max="12225" width="9" style="256"/>
    <col min="12226" max="12287" width="1.625" style="256" customWidth="1"/>
    <col min="12288" max="12313" width="4.125" style="256" customWidth="1"/>
    <col min="12314" max="12481" width="9" style="256"/>
    <col min="12482" max="12543" width="1.625" style="256" customWidth="1"/>
    <col min="12544" max="12569" width="4.125" style="256" customWidth="1"/>
    <col min="12570" max="12737" width="9" style="256"/>
    <col min="12738" max="12799" width="1.625" style="256" customWidth="1"/>
    <col min="12800" max="12825" width="4.125" style="256" customWidth="1"/>
    <col min="12826" max="12993" width="9" style="256"/>
    <col min="12994" max="13055" width="1.625" style="256" customWidth="1"/>
    <col min="13056" max="13081" width="4.125" style="256" customWidth="1"/>
    <col min="13082" max="13249" width="9" style="256"/>
    <col min="13250" max="13311" width="1.625" style="256" customWidth="1"/>
    <col min="13312" max="13337" width="4.125" style="256" customWidth="1"/>
    <col min="13338" max="13505" width="9" style="256"/>
    <col min="13506" max="13567" width="1.625" style="256" customWidth="1"/>
    <col min="13568" max="13593" width="4.125" style="256" customWidth="1"/>
    <col min="13594" max="13761" width="9" style="256"/>
    <col min="13762" max="13823" width="1.625" style="256" customWidth="1"/>
    <col min="13824" max="13849" width="4.125" style="256" customWidth="1"/>
    <col min="13850" max="14017" width="9" style="256"/>
    <col min="14018" max="14079" width="1.625" style="256" customWidth="1"/>
    <col min="14080" max="14105" width="4.125" style="256" customWidth="1"/>
    <col min="14106" max="14273" width="9" style="256"/>
    <col min="14274" max="14335" width="1.625" style="256" customWidth="1"/>
    <col min="14336" max="14361" width="4.125" style="256" customWidth="1"/>
    <col min="14362" max="14529" width="9" style="256"/>
    <col min="14530" max="14591" width="1.625" style="256" customWidth="1"/>
    <col min="14592" max="14617" width="4.125" style="256" customWidth="1"/>
    <col min="14618" max="14785" width="9" style="256"/>
    <col min="14786" max="14847" width="1.625" style="256" customWidth="1"/>
    <col min="14848" max="14873" width="4.125" style="256" customWidth="1"/>
    <col min="14874" max="15041" width="9" style="256"/>
    <col min="15042" max="15103" width="1.625" style="256" customWidth="1"/>
    <col min="15104" max="15129" width="4.125" style="256" customWidth="1"/>
    <col min="15130" max="15297" width="9" style="256"/>
    <col min="15298" max="15359" width="1.625" style="256" customWidth="1"/>
    <col min="15360" max="15385" width="4.125" style="256" customWidth="1"/>
    <col min="15386" max="15553" width="9" style="256"/>
    <col min="15554" max="15615" width="1.625" style="256" customWidth="1"/>
    <col min="15616" max="15641" width="4.125" style="256" customWidth="1"/>
    <col min="15642" max="15809" width="9" style="256"/>
    <col min="15810" max="15871" width="1.625" style="256" customWidth="1"/>
    <col min="15872" max="15897" width="4.125" style="256" customWidth="1"/>
    <col min="15898" max="16065" width="9" style="256"/>
    <col min="16066" max="16127" width="1.625" style="256" customWidth="1"/>
    <col min="16128" max="16153" width="4.125" style="256" customWidth="1"/>
    <col min="16154" max="16384" width="9" style="256"/>
  </cols>
  <sheetData>
    <row r="1" spans="1:30" ht="9" customHeight="1" x14ac:dyDescent="0.15"/>
    <row r="2" spans="1:30" s="257" customFormat="1" ht="9" customHeight="1" x14ac:dyDescent="0.15">
      <c r="A2" s="1158" t="str">
        <f>"(例）"&amp;説明!Q2&amp;"度 "&amp;説明!Q4&amp;説明!Q5&amp;"　グループ参加負担金　領収書"</f>
        <v>(例）平成29年度 第52回茨城県アンサンブルコンテスト県北地区大会　グループ参加負担金　領収書</v>
      </c>
      <c r="B2" s="1174"/>
      <c r="C2" s="1174"/>
      <c r="D2" s="1174"/>
      <c r="E2" s="1174"/>
      <c r="F2" s="1174"/>
      <c r="G2" s="1174"/>
      <c r="H2" s="1174"/>
      <c r="I2" s="1174"/>
      <c r="J2" s="1174"/>
      <c r="K2" s="1174"/>
      <c r="L2" s="1174"/>
      <c r="M2" s="1174"/>
      <c r="N2" s="1174"/>
      <c r="O2" s="1174"/>
      <c r="P2" s="1174"/>
      <c r="Q2" s="1174"/>
      <c r="R2" s="1174"/>
      <c r="S2" s="1174"/>
      <c r="T2" s="1174"/>
      <c r="U2" s="1174"/>
      <c r="V2" s="1174"/>
      <c r="W2" s="1174"/>
      <c r="X2" s="1174"/>
      <c r="Y2" s="1174"/>
      <c r="AA2" s="256"/>
      <c r="AB2" s="256"/>
      <c r="AC2" s="256"/>
      <c r="AD2" s="256"/>
    </row>
    <row r="3" spans="1:30" s="257" customFormat="1" ht="9" customHeight="1" x14ac:dyDescent="0.15">
      <c r="A3" s="1175"/>
      <c r="B3" s="1174"/>
      <c r="C3" s="1174"/>
      <c r="D3" s="1174"/>
      <c r="E3" s="1174"/>
      <c r="F3" s="1174"/>
      <c r="G3" s="1174"/>
      <c r="H3" s="1174"/>
      <c r="I3" s="1174"/>
      <c r="J3" s="1174"/>
      <c r="K3" s="1174"/>
      <c r="L3" s="1174"/>
      <c r="M3" s="1174"/>
      <c r="N3" s="1174"/>
      <c r="O3" s="1174"/>
      <c r="P3" s="1174"/>
      <c r="Q3" s="1174"/>
      <c r="R3" s="1174"/>
      <c r="S3" s="1174"/>
      <c r="T3" s="1174"/>
      <c r="U3" s="1174"/>
      <c r="V3" s="1174"/>
      <c r="W3" s="1174"/>
      <c r="X3" s="1174"/>
      <c r="Y3" s="1174"/>
      <c r="AA3" s="256"/>
      <c r="AB3" s="256"/>
      <c r="AC3" s="256"/>
      <c r="AD3" s="256"/>
    </row>
    <row r="4" spans="1:30" s="257" customFormat="1" ht="9" customHeight="1" x14ac:dyDescent="0.15">
      <c r="A4" s="1175"/>
      <c r="B4" s="1174"/>
      <c r="C4" s="1174"/>
      <c r="D4" s="1174"/>
      <c r="E4" s="1174"/>
      <c r="F4" s="1174"/>
      <c r="G4" s="1174"/>
      <c r="H4" s="1174"/>
      <c r="I4" s="1174"/>
      <c r="J4" s="1174"/>
      <c r="K4" s="1174"/>
      <c r="L4" s="1174"/>
      <c r="M4" s="1174"/>
      <c r="N4" s="1174"/>
      <c r="O4" s="1174"/>
      <c r="P4" s="1174"/>
      <c r="Q4" s="1174"/>
      <c r="R4" s="1174"/>
      <c r="S4" s="1174"/>
      <c r="T4" s="1174"/>
      <c r="U4" s="1174"/>
      <c r="V4" s="1174"/>
      <c r="W4" s="1174"/>
      <c r="X4" s="1174"/>
      <c r="Y4" s="1174"/>
      <c r="AA4" s="256"/>
      <c r="AB4" s="256"/>
      <c r="AC4" s="256"/>
      <c r="AD4" s="256"/>
    </row>
    <row r="5" spans="1:30" ht="9" customHeight="1" x14ac:dyDescent="0.15">
      <c r="A5" s="402"/>
      <c r="B5" s="403"/>
      <c r="C5" s="403"/>
      <c r="D5" s="403"/>
      <c r="E5" s="403"/>
      <c r="F5" s="403"/>
      <c r="G5" s="403"/>
      <c r="H5" s="403"/>
      <c r="I5" s="403"/>
      <c r="J5" s="403"/>
      <c r="K5" s="403"/>
      <c r="L5" s="403"/>
      <c r="M5" s="403"/>
      <c r="N5" s="403"/>
      <c r="O5" s="403"/>
      <c r="P5" s="403"/>
      <c r="Q5" s="403"/>
      <c r="R5" s="403"/>
      <c r="S5" s="403"/>
      <c r="T5" s="403"/>
      <c r="U5" s="403"/>
      <c r="V5" s="403"/>
      <c r="W5" s="403"/>
      <c r="X5" s="403"/>
      <c r="Y5" s="403"/>
    </row>
    <row r="6" spans="1:30" ht="9" customHeight="1" x14ac:dyDescent="0.15">
      <c r="A6" s="402"/>
      <c r="B6" s="403"/>
      <c r="C6" s="403"/>
      <c r="D6" s="403"/>
      <c r="E6" s="403"/>
      <c r="F6" s="403"/>
      <c r="G6" s="403"/>
      <c r="H6" s="403"/>
      <c r="I6" s="403"/>
      <c r="J6" s="403"/>
      <c r="K6" s="403"/>
      <c r="L6" s="403"/>
      <c r="M6" s="403"/>
      <c r="N6" s="403"/>
      <c r="O6" s="403"/>
      <c r="P6" s="403"/>
      <c r="Q6" s="403"/>
      <c r="R6" s="403"/>
      <c r="S6" s="403"/>
      <c r="T6" s="403"/>
      <c r="U6" s="403"/>
      <c r="V6" s="403"/>
      <c r="W6" s="403"/>
      <c r="X6" s="403"/>
      <c r="Y6" s="403"/>
    </row>
    <row r="7" spans="1:30" ht="9" customHeight="1" x14ac:dyDescent="0.15">
      <c r="A7" s="404"/>
      <c r="B7" s="404"/>
      <c r="C7" s="404"/>
      <c r="D7" s="404"/>
      <c r="E7" s="404"/>
      <c r="F7" s="404"/>
      <c r="G7" s="404"/>
      <c r="H7" s="404"/>
      <c r="I7" s="404"/>
      <c r="J7" s="404"/>
      <c r="K7" s="404"/>
      <c r="L7" s="404"/>
      <c r="M7" s="404"/>
      <c r="N7" s="404"/>
      <c r="O7" s="404"/>
      <c r="P7" s="404"/>
      <c r="Q7" s="404"/>
      <c r="R7" s="1159">
        <f>IF('（例）記入シート'!$E$12="高等学校",説明!S$9,説明!S$10)</f>
        <v>43058</v>
      </c>
      <c r="S7" s="1159"/>
      <c r="T7" s="1159"/>
      <c r="U7" s="1159"/>
      <c r="V7" s="1159"/>
      <c r="W7" s="1159"/>
      <c r="X7" s="1159"/>
      <c r="Y7" s="404"/>
    </row>
    <row r="8" spans="1:30" ht="9" customHeight="1" x14ac:dyDescent="0.15">
      <c r="A8" s="405"/>
      <c r="B8" s="1160" t="str">
        <f>'（例）印刷シート（負担金等）'!$C$6</f>
        <v>日立市立安紺中学校</v>
      </c>
      <c r="C8" s="1160"/>
      <c r="D8" s="1160"/>
      <c r="E8" s="1160"/>
      <c r="F8" s="1160"/>
      <c r="G8" s="1160"/>
      <c r="H8" s="1160"/>
      <c r="I8" s="1160"/>
      <c r="J8" s="1160"/>
      <c r="K8" s="1154" t="s">
        <v>317</v>
      </c>
      <c r="L8" s="405"/>
      <c r="M8" s="405"/>
      <c r="N8" s="405"/>
      <c r="O8" s="405"/>
      <c r="P8" s="405"/>
      <c r="Q8" s="405"/>
      <c r="R8" s="1159"/>
      <c r="S8" s="1159"/>
      <c r="T8" s="1159"/>
      <c r="U8" s="1159"/>
      <c r="V8" s="1159"/>
      <c r="W8" s="1159"/>
      <c r="X8" s="1159"/>
      <c r="Y8" s="405"/>
    </row>
    <row r="9" spans="1:30" s="258" customFormat="1" ht="9" customHeight="1" x14ac:dyDescent="0.15">
      <c r="A9" s="405"/>
      <c r="B9" s="1160"/>
      <c r="C9" s="1160"/>
      <c r="D9" s="1160"/>
      <c r="E9" s="1160"/>
      <c r="F9" s="1160"/>
      <c r="G9" s="1160"/>
      <c r="H9" s="1160"/>
      <c r="I9" s="1160"/>
      <c r="J9" s="1160"/>
      <c r="K9" s="1154"/>
      <c r="L9" s="405"/>
      <c r="M9" s="405"/>
      <c r="N9" s="405"/>
      <c r="O9" s="405"/>
      <c r="P9" s="405"/>
      <c r="Q9" s="405"/>
      <c r="R9" s="405"/>
      <c r="S9" s="405"/>
      <c r="T9" s="405"/>
      <c r="U9" s="405"/>
      <c r="V9" s="405"/>
      <c r="W9" s="405"/>
      <c r="X9" s="405"/>
      <c r="Y9" s="405"/>
      <c r="AA9" s="256"/>
      <c r="AB9" s="256"/>
      <c r="AC9" s="256"/>
      <c r="AD9" s="256"/>
    </row>
    <row r="10" spans="1:30" s="258" customFormat="1" ht="9" customHeight="1" x14ac:dyDescent="0.15">
      <c r="A10" s="406"/>
      <c r="B10" s="1161"/>
      <c r="C10" s="1161"/>
      <c r="D10" s="1161"/>
      <c r="E10" s="1161"/>
      <c r="F10" s="1161"/>
      <c r="G10" s="1161"/>
      <c r="H10" s="1161"/>
      <c r="I10" s="1161"/>
      <c r="J10" s="1161"/>
      <c r="K10" s="1154"/>
      <c r="L10" s="405"/>
      <c r="M10" s="405"/>
      <c r="N10" s="405"/>
      <c r="O10" s="405"/>
      <c r="P10" s="405"/>
      <c r="Q10" s="405"/>
      <c r="R10" s="1127" t="s">
        <v>318</v>
      </c>
      <c r="S10" s="1127"/>
      <c r="T10" s="1127"/>
      <c r="U10" s="1127"/>
      <c r="V10" s="1127"/>
      <c r="W10" s="1127"/>
      <c r="X10" s="1127"/>
      <c r="Y10" s="1127"/>
      <c r="AA10" s="256"/>
      <c r="AB10" s="256"/>
      <c r="AC10" s="256"/>
      <c r="AD10" s="256"/>
    </row>
    <row r="11" spans="1:30" s="258" customFormat="1" ht="9" customHeight="1" x14ac:dyDescent="0.15">
      <c r="A11" s="406"/>
      <c r="B11" s="407"/>
      <c r="C11" s="407"/>
      <c r="D11" s="407"/>
      <c r="E11" s="407"/>
      <c r="F11" s="407"/>
      <c r="G11" s="407"/>
      <c r="H11" s="407"/>
      <c r="I11" s="407"/>
      <c r="J11" s="407"/>
      <c r="K11" s="407"/>
      <c r="L11" s="405"/>
      <c r="M11" s="405"/>
      <c r="N11" s="405"/>
      <c r="O11" s="405"/>
      <c r="P11" s="405"/>
      <c r="Q11" s="405"/>
      <c r="R11" s="1127"/>
      <c r="S11" s="1127"/>
      <c r="T11" s="1127"/>
      <c r="U11" s="1127"/>
      <c r="V11" s="1127"/>
      <c r="W11" s="1127"/>
      <c r="X11" s="1127"/>
      <c r="Y11" s="1127"/>
      <c r="AA11" s="256"/>
      <c r="AB11" s="256"/>
      <c r="AC11" s="256"/>
      <c r="AD11" s="256"/>
    </row>
    <row r="12" spans="1:30" ht="9" customHeight="1" x14ac:dyDescent="0.15">
      <c r="A12" s="406"/>
      <c r="B12" s="407"/>
      <c r="C12" s="407"/>
      <c r="D12" s="407"/>
      <c r="E12" s="407"/>
      <c r="F12" s="407"/>
      <c r="G12" s="407"/>
      <c r="H12" s="407"/>
      <c r="I12" s="407"/>
      <c r="J12" s="407"/>
      <c r="K12" s="407"/>
      <c r="L12" s="405"/>
      <c r="M12" s="405"/>
      <c r="N12" s="405"/>
      <c r="O12" s="405"/>
      <c r="P12" s="405"/>
      <c r="Q12" s="405"/>
      <c r="R12" s="407"/>
      <c r="S12" s="407"/>
      <c r="T12" s="407"/>
      <c r="U12" s="407"/>
      <c r="V12" s="407"/>
      <c r="W12" s="407"/>
      <c r="X12" s="407"/>
      <c r="Y12" s="407"/>
    </row>
    <row r="13" spans="1:30" ht="9" customHeight="1" x14ac:dyDescent="0.15">
      <c r="A13" s="406"/>
      <c r="B13" s="405"/>
      <c r="C13" s="405"/>
      <c r="D13" s="405"/>
      <c r="E13" s="405"/>
      <c r="F13" s="405"/>
      <c r="G13" s="405"/>
      <c r="H13" s="405"/>
      <c r="I13" s="405"/>
      <c r="J13" s="405"/>
      <c r="K13" s="405"/>
      <c r="L13" s="405"/>
      <c r="M13" s="405"/>
      <c r="N13" s="405"/>
      <c r="O13" s="405"/>
      <c r="P13" s="405"/>
      <c r="Q13" s="405"/>
      <c r="R13" s="407"/>
      <c r="S13" s="407"/>
      <c r="T13" s="407"/>
      <c r="U13" s="407"/>
      <c r="V13" s="407"/>
      <c r="W13" s="407"/>
      <c r="X13" s="407"/>
      <c r="Y13" s="407"/>
    </row>
    <row r="14" spans="1:30" ht="9" customHeight="1" x14ac:dyDescent="0.15">
      <c r="A14" s="406"/>
      <c r="B14" s="405"/>
      <c r="C14" s="405"/>
      <c r="D14" s="405"/>
      <c r="E14" s="405"/>
      <c r="F14" s="405"/>
      <c r="G14" s="405"/>
      <c r="H14" s="405"/>
      <c r="I14" s="405"/>
      <c r="J14" s="405"/>
      <c r="K14" s="405"/>
      <c r="L14" s="405"/>
      <c r="M14" s="405"/>
      <c r="N14" s="405"/>
      <c r="O14" s="405"/>
      <c r="P14" s="405"/>
      <c r="Q14" s="405"/>
      <c r="R14" s="1127" t="s">
        <v>216</v>
      </c>
      <c r="S14" s="1127"/>
      <c r="T14" s="1127"/>
      <c r="U14" s="1127"/>
      <c r="V14" s="1127"/>
      <c r="W14" s="1127"/>
      <c r="X14" s="1127"/>
      <c r="Y14" s="1127"/>
    </row>
    <row r="15" spans="1:30" ht="9" customHeight="1" x14ac:dyDescent="0.15">
      <c r="A15" s="406"/>
      <c r="B15" s="405"/>
      <c r="C15" s="405"/>
      <c r="D15" s="405"/>
      <c r="E15" s="405"/>
      <c r="F15" s="405"/>
      <c r="G15" s="405"/>
      <c r="H15" s="405"/>
      <c r="I15" s="405"/>
      <c r="J15" s="405"/>
      <c r="K15" s="405"/>
      <c r="L15" s="405"/>
      <c r="M15" s="405"/>
      <c r="N15" s="405"/>
      <c r="O15" s="405"/>
      <c r="P15" s="405"/>
      <c r="Q15" s="405"/>
      <c r="R15" s="1127"/>
      <c r="S15" s="1127"/>
      <c r="T15" s="1127"/>
      <c r="U15" s="1127"/>
      <c r="V15" s="1127"/>
      <c r="W15" s="1127"/>
      <c r="X15" s="1127"/>
      <c r="Y15" s="1127"/>
    </row>
    <row r="16" spans="1:30" ht="9" customHeight="1" x14ac:dyDescent="0.15">
      <c r="A16" s="406"/>
      <c r="B16" s="1128" t="s">
        <v>316</v>
      </c>
      <c r="C16" s="1129"/>
      <c r="D16" s="1129"/>
      <c r="E16" s="1130"/>
      <c r="F16" s="1137">
        <v>5000</v>
      </c>
      <c r="G16" s="1138"/>
      <c r="H16" s="1138"/>
      <c r="I16" s="1129" t="s">
        <v>319</v>
      </c>
      <c r="J16" s="1129"/>
      <c r="K16" s="1141">
        <f>'（例）印刷シート（負担金等）'!H8</f>
        <v>3</v>
      </c>
      <c r="L16" s="1142"/>
      <c r="M16" s="1144" t="s">
        <v>320</v>
      </c>
      <c r="N16" s="1144"/>
      <c r="O16" s="1144"/>
      <c r="P16" s="1145"/>
      <c r="Q16" s="405"/>
      <c r="R16" s="405"/>
      <c r="S16" s="405"/>
      <c r="T16" s="405"/>
      <c r="U16" s="405"/>
      <c r="V16" s="405"/>
      <c r="W16" s="405"/>
      <c r="X16" s="405"/>
      <c r="Y16" s="405"/>
    </row>
    <row r="17" spans="1:25" ht="9" customHeight="1" x14ac:dyDescent="0.15">
      <c r="A17" s="406"/>
      <c r="B17" s="1131"/>
      <c r="C17" s="1132"/>
      <c r="D17" s="1132"/>
      <c r="E17" s="1133"/>
      <c r="F17" s="1139"/>
      <c r="G17" s="1140"/>
      <c r="H17" s="1140"/>
      <c r="I17" s="1132"/>
      <c r="J17" s="1132"/>
      <c r="K17" s="1143"/>
      <c r="L17" s="1143"/>
      <c r="M17" s="1146"/>
      <c r="N17" s="1146"/>
      <c r="O17" s="1146"/>
      <c r="P17" s="1147"/>
      <c r="Q17" s="405"/>
      <c r="R17" s="405"/>
      <c r="S17" s="405"/>
      <c r="T17" s="405"/>
      <c r="U17" s="405"/>
      <c r="V17" s="405"/>
      <c r="W17" s="405"/>
      <c r="X17" s="405"/>
      <c r="Y17" s="405"/>
    </row>
    <row r="18" spans="1:25" ht="9" customHeight="1" x14ac:dyDescent="0.15">
      <c r="A18" s="406"/>
      <c r="B18" s="1131"/>
      <c r="C18" s="1132"/>
      <c r="D18" s="1132"/>
      <c r="E18" s="1133"/>
      <c r="F18" s="1148">
        <f>F16*K16</f>
        <v>15000</v>
      </c>
      <c r="G18" s="1149"/>
      <c r="H18" s="1149"/>
      <c r="I18" s="1149"/>
      <c r="J18" s="1149"/>
      <c r="K18" s="1149"/>
      <c r="L18" s="1149"/>
      <c r="M18" s="1149"/>
      <c r="N18" s="1149"/>
      <c r="O18" s="1149"/>
      <c r="P18" s="1152" t="s">
        <v>321</v>
      </c>
      <c r="Q18" s="405"/>
      <c r="R18" s="405"/>
      <c r="S18" s="405"/>
      <c r="T18" s="405"/>
      <c r="U18" s="405"/>
      <c r="V18" s="405"/>
      <c r="W18" s="405"/>
      <c r="X18" s="408"/>
      <c r="Y18" s="408"/>
    </row>
    <row r="19" spans="1:25" ht="9" customHeight="1" x14ac:dyDescent="0.15">
      <c r="A19" s="406"/>
      <c r="B19" s="1131"/>
      <c r="C19" s="1132"/>
      <c r="D19" s="1132"/>
      <c r="E19" s="1133"/>
      <c r="F19" s="1148"/>
      <c r="G19" s="1149"/>
      <c r="H19" s="1149"/>
      <c r="I19" s="1149"/>
      <c r="J19" s="1149"/>
      <c r="K19" s="1149"/>
      <c r="L19" s="1149"/>
      <c r="M19" s="1149"/>
      <c r="N19" s="1149"/>
      <c r="O19" s="1149"/>
      <c r="P19" s="1152"/>
      <c r="Q19" s="405"/>
      <c r="R19" s="1154" t="s">
        <v>326</v>
      </c>
      <c r="S19" s="1154"/>
      <c r="T19" s="1154"/>
      <c r="U19" s="1154"/>
      <c r="V19" s="1154"/>
      <c r="W19" s="1155" t="s">
        <v>219</v>
      </c>
      <c r="X19" s="408"/>
      <c r="Y19" s="408"/>
    </row>
    <row r="20" spans="1:25" ht="9" customHeight="1" x14ac:dyDescent="0.15">
      <c r="A20" s="406"/>
      <c r="B20" s="1134"/>
      <c r="C20" s="1135"/>
      <c r="D20" s="1135"/>
      <c r="E20" s="1136"/>
      <c r="F20" s="1150"/>
      <c r="G20" s="1151"/>
      <c r="H20" s="1151"/>
      <c r="I20" s="1151"/>
      <c r="J20" s="1151"/>
      <c r="K20" s="1151"/>
      <c r="L20" s="1151"/>
      <c r="M20" s="1151"/>
      <c r="N20" s="1151"/>
      <c r="O20" s="1151"/>
      <c r="P20" s="1153"/>
      <c r="Q20" s="405"/>
      <c r="R20" s="1154"/>
      <c r="S20" s="1154"/>
      <c r="T20" s="1154"/>
      <c r="U20" s="1154"/>
      <c r="V20" s="1154"/>
      <c r="W20" s="1156"/>
      <c r="X20" s="405"/>
      <c r="Y20" s="405"/>
    </row>
    <row r="21" spans="1:25" ht="9" customHeight="1" x14ac:dyDescent="0.15">
      <c r="A21" s="406"/>
      <c r="B21" s="409"/>
      <c r="C21" s="409"/>
      <c r="D21" s="409"/>
      <c r="E21" s="409"/>
      <c r="F21" s="410"/>
      <c r="G21" s="410"/>
      <c r="H21" s="410"/>
      <c r="I21" s="410"/>
      <c r="J21" s="410"/>
      <c r="K21" s="410"/>
      <c r="L21" s="410"/>
      <c r="M21" s="410"/>
      <c r="N21" s="410"/>
      <c r="O21" s="410"/>
      <c r="P21" s="409"/>
      <c r="Q21" s="405"/>
      <c r="R21" s="411"/>
      <c r="S21" s="411"/>
      <c r="T21" s="411"/>
      <c r="U21" s="411"/>
      <c r="V21" s="411"/>
      <c r="W21" s="409"/>
      <c r="X21" s="405"/>
      <c r="Y21" s="405"/>
    </row>
    <row r="22" spans="1:25" ht="9" customHeight="1" x14ac:dyDescent="0.15">
      <c r="A22" s="406"/>
      <c r="B22" s="409"/>
      <c r="C22" s="409"/>
      <c r="D22" s="409"/>
      <c r="E22" s="409"/>
      <c r="F22" s="410"/>
      <c r="G22" s="410"/>
      <c r="H22" s="410"/>
      <c r="I22" s="410"/>
      <c r="J22" s="410"/>
      <c r="K22" s="410"/>
      <c r="L22" s="410"/>
      <c r="M22" s="410"/>
      <c r="N22" s="410"/>
      <c r="O22" s="410"/>
      <c r="P22" s="409"/>
      <c r="Q22" s="405"/>
      <c r="R22" s="411"/>
      <c r="S22" s="411"/>
      <c r="T22" s="411"/>
      <c r="U22" s="411"/>
      <c r="V22" s="411"/>
      <c r="W22" s="409"/>
      <c r="X22" s="405"/>
      <c r="Y22" s="405"/>
    </row>
    <row r="23" spans="1:25" ht="9" customHeight="1" x14ac:dyDescent="0.15">
      <c r="A23" s="406"/>
      <c r="B23" s="409"/>
      <c r="C23" s="409"/>
      <c r="D23" s="409"/>
      <c r="E23" s="409"/>
      <c r="F23" s="410"/>
      <c r="G23" s="410"/>
      <c r="H23" s="410"/>
      <c r="I23" s="410"/>
      <c r="J23" s="410"/>
      <c r="K23" s="410"/>
      <c r="L23" s="410"/>
      <c r="M23" s="410"/>
      <c r="N23" s="410"/>
      <c r="O23" s="410"/>
      <c r="P23" s="409"/>
      <c r="Q23" s="405"/>
      <c r="R23" s="411"/>
      <c r="S23" s="411"/>
      <c r="T23" s="411"/>
      <c r="U23" s="411"/>
      <c r="V23" s="411"/>
      <c r="W23" s="409"/>
      <c r="X23" s="405"/>
      <c r="Y23" s="405"/>
    </row>
    <row r="24" spans="1:25" ht="9" customHeight="1" x14ac:dyDescent="0.15">
      <c r="A24" s="406"/>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row>
    <row r="25" spans="1:25" ht="9" customHeight="1" x14ac:dyDescent="0.15">
      <c r="A25" s="412"/>
      <c r="B25" s="412"/>
      <c r="C25" s="412"/>
      <c r="D25" s="412"/>
      <c r="E25" s="412"/>
      <c r="F25" s="412"/>
      <c r="G25" s="412"/>
      <c r="H25" s="412"/>
      <c r="I25" s="412"/>
      <c r="J25" s="412"/>
      <c r="K25" s="412"/>
      <c r="L25" s="412"/>
      <c r="M25" s="412"/>
      <c r="N25" s="412"/>
      <c r="O25" s="412"/>
      <c r="P25" s="412"/>
      <c r="Q25" s="412"/>
      <c r="R25" s="405"/>
      <c r="S25" s="412"/>
      <c r="T25" s="412"/>
      <c r="U25" s="412"/>
      <c r="V25" s="412"/>
      <c r="W25" s="409"/>
      <c r="X25" s="412"/>
      <c r="Y25" s="412"/>
    </row>
    <row r="26" spans="1:25" ht="9" customHeight="1" x14ac:dyDescent="0.15">
      <c r="A26" s="413"/>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row>
    <row r="27" spans="1:25" ht="9" customHeight="1" x14ac:dyDescent="0.15">
      <c r="A27" s="1158" t="str">
        <f>"(例）"&amp;説明!Q2&amp;"度 "&amp;説明!Q4&amp;説明!Q5&amp;"　個人参加負担金　領収書"</f>
        <v>(例）平成29年度 第52回茨城県アンサンブルコンテスト県北地区大会　個人参加負担金　領収書</v>
      </c>
      <c r="B27" s="1158"/>
      <c r="C27" s="1158"/>
      <c r="D27" s="1158"/>
      <c r="E27" s="1158"/>
      <c r="F27" s="1158"/>
      <c r="G27" s="1158"/>
      <c r="H27" s="1158"/>
      <c r="I27" s="1158"/>
      <c r="J27" s="1158"/>
      <c r="K27" s="1158"/>
      <c r="L27" s="1158"/>
      <c r="M27" s="1158"/>
      <c r="N27" s="1158"/>
      <c r="O27" s="1158"/>
      <c r="P27" s="1158"/>
      <c r="Q27" s="1158"/>
      <c r="R27" s="1158"/>
      <c r="S27" s="1158"/>
      <c r="T27" s="1158"/>
      <c r="U27" s="1158"/>
      <c r="V27" s="1158"/>
      <c r="W27" s="1158"/>
      <c r="X27" s="1158"/>
      <c r="Y27" s="1158"/>
    </row>
    <row r="28" spans="1:25" ht="9" customHeight="1" x14ac:dyDescent="0.15">
      <c r="A28" s="1158"/>
      <c r="B28" s="1158"/>
      <c r="C28" s="1158"/>
      <c r="D28" s="1158"/>
      <c r="E28" s="1158"/>
      <c r="F28" s="1158"/>
      <c r="G28" s="1158"/>
      <c r="H28" s="1158"/>
      <c r="I28" s="1158"/>
      <c r="J28" s="1158"/>
      <c r="K28" s="1158"/>
      <c r="L28" s="1158"/>
      <c r="M28" s="1158"/>
      <c r="N28" s="1158"/>
      <c r="O28" s="1158"/>
      <c r="P28" s="1158"/>
      <c r="Q28" s="1158"/>
      <c r="R28" s="1158"/>
      <c r="S28" s="1158"/>
      <c r="T28" s="1158"/>
      <c r="U28" s="1158"/>
      <c r="V28" s="1158"/>
      <c r="W28" s="1158"/>
      <c r="X28" s="1158"/>
      <c r="Y28" s="1158"/>
    </row>
    <row r="29" spans="1:25" ht="9" customHeight="1" x14ac:dyDescent="0.15">
      <c r="A29" s="1158"/>
      <c r="B29" s="1158"/>
      <c r="C29" s="1158"/>
      <c r="D29" s="1158"/>
      <c r="E29" s="1158"/>
      <c r="F29" s="1158"/>
      <c r="G29" s="1158"/>
      <c r="H29" s="1158"/>
      <c r="I29" s="1158"/>
      <c r="J29" s="1158"/>
      <c r="K29" s="1158"/>
      <c r="L29" s="1158"/>
      <c r="M29" s="1158"/>
      <c r="N29" s="1158"/>
      <c r="O29" s="1158"/>
      <c r="P29" s="1158"/>
      <c r="Q29" s="1158"/>
      <c r="R29" s="1158"/>
      <c r="S29" s="1158"/>
      <c r="T29" s="1158"/>
      <c r="U29" s="1158"/>
      <c r="V29" s="1158"/>
      <c r="W29" s="1158"/>
      <c r="X29" s="1158"/>
      <c r="Y29" s="1158"/>
    </row>
    <row r="30" spans="1:25" ht="9" customHeight="1" x14ac:dyDescent="0.15">
      <c r="A30" s="415"/>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row>
    <row r="31" spans="1:25" ht="9" customHeight="1" x14ac:dyDescent="0.15">
      <c r="A31" s="415"/>
      <c r="B31" s="415"/>
      <c r="C31" s="415"/>
      <c r="D31" s="415"/>
      <c r="E31" s="415"/>
      <c r="F31" s="415"/>
      <c r="G31" s="415"/>
      <c r="H31" s="415"/>
      <c r="I31" s="415"/>
      <c r="J31" s="415"/>
      <c r="K31" s="415"/>
      <c r="L31" s="415"/>
      <c r="M31" s="415"/>
      <c r="N31" s="415"/>
      <c r="O31" s="415"/>
      <c r="P31" s="415"/>
      <c r="Q31" s="415"/>
      <c r="R31" s="415"/>
      <c r="S31" s="415"/>
      <c r="T31" s="415"/>
      <c r="U31" s="415"/>
      <c r="V31" s="415"/>
      <c r="W31" s="415"/>
      <c r="X31" s="415"/>
      <c r="Y31" s="415"/>
    </row>
    <row r="32" spans="1:25" ht="9" customHeight="1" x14ac:dyDescent="0.15">
      <c r="A32" s="415"/>
      <c r="B32" s="415"/>
      <c r="C32" s="415"/>
      <c r="D32" s="415"/>
      <c r="E32" s="415"/>
      <c r="F32" s="415"/>
      <c r="G32" s="415"/>
      <c r="H32" s="415"/>
      <c r="I32" s="415"/>
      <c r="J32" s="415"/>
      <c r="K32" s="415"/>
      <c r="L32" s="415"/>
      <c r="M32" s="415"/>
      <c r="N32" s="415"/>
      <c r="O32" s="415"/>
      <c r="P32" s="415"/>
      <c r="Q32" s="415"/>
      <c r="R32" s="1159">
        <f>IF('（例）記入シート'!$E$12="高等学校",説明!S$9,説明!S$10)</f>
        <v>43058</v>
      </c>
      <c r="S32" s="1159"/>
      <c r="T32" s="1159"/>
      <c r="U32" s="1159"/>
      <c r="V32" s="1159"/>
      <c r="W32" s="1159"/>
      <c r="X32" s="1159"/>
      <c r="Y32" s="404"/>
    </row>
    <row r="33" spans="1:25" ht="9" customHeight="1" x14ac:dyDescent="0.15">
      <c r="A33" s="415"/>
      <c r="B33" s="1160" t="str">
        <f>'（例）印刷シート（負担金等）'!$C$6</f>
        <v>日立市立安紺中学校</v>
      </c>
      <c r="C33" s="1160"/>
      <c r="D33" s="1160"/>
      <c r="E33" s="1160"/>
      <c r="F33" s="1160"/>
      <c r="G33" s="1160"/>
      <c r="H33" s="1160"/>
      <c r="I33" s="1160"/>
      <c r="J33" s="1160"/>
      <c r="K33" s="1154" t="s">
        <v>317</v>
      </c>
      <c r="L33" s="415"/>
      <c r="M33" s="415"/>
      <c r="N33" s="415"/>
      <c r="O33" s="415"/>
      <c r="P33" s="415"/>
      <c r="Q33" s="415"/>
      <c r="R33" s="1159"/>
      <c r="S33" s="1159"/>
      <c r="T33" s="1159"/>
      <c r="U33" s="1159"/>
      <c r="V33" s="1159"/>
      <c r="W33" s="1159"/>
      <c r="X33" s="1159"/>
      <c r="Y33" s="405"/>
    </row>
    <row r="34" spans="1:25" ht="9" customHeight="1" x14ac:dyDescent="0.15">
      <c r="A34" s="405"/>
      <c r="B34" s="1160"/>
      <c r="C34" s="1160"/>
      <c r="D34" s="1160"/>
      <c r="E34" s="1160"/>
      <c r="F34" s="1160"/>
      <c r="G34" s="1160"/>
      <c r="H34" s="1160"/>
      <c r="I34" s="1160"/>
      <c r="J34" s="1160"/>
      <c r="K34" s="1154"/>
      <c r="L34" s="405"/>
      <c r="M34" s="405"/>
      <c r="N34" s="405"/>
      <c r="O34" s="405"/>
      <c r="P34" s="405"/>
      <c r="Q34" s="405"/>
      <c r="R34" s="405"/>
      <c r="S34" s="405"/>
      <c r="T34" s="405"/>
      <c r="U34" s="405"/>
      <c r="V34" s="405"/>
      <c r="W34" s="405"/>
      <c r="X34" s="405"/>
      <c r="Y34" s="405"/>
    </row>
    <row r="35" spans="1:25" ht="9" customHeight="1" x14ac:dyDescent="0.15">
      <c r="A35" s="406"/>
      <c r="B35" s="1161"/>
      <c r="C35" s="1161"/>
      <c r="D35" s="1161"/>
      <c r="E35" s="1161"/>
      <c r="F35" s="1161"/>
      <c r="G35" s="1161"/>
      <c r="H35" s="1161"/>
      <c r="I35" s="1161"/>
      <c r="J35" s="1161"/>
      <c r="K35" s="1154"/>
      <c r="L35" s="405"/>
      <c r="M35" s="405"/>
      <c r="N35" s="405"/>
      <c r="O35" s="405"/>
      <c r="P35" s="405"/>
      <c r="Q35" s="405"/>
      <c r="R35" s="1127" t="s">
        <v>318</v>
      </c>
      <c r="S35" s="1127"/>
      <c r="T35" s="1127"/>
      <c r="U35" s="1127"/>
      <c r="V35" s="1127"/>
      <c r="W35" s="1127"/>
      <c r="X35" s="1127"/>
      <c r="Y35" s="1127"/>
    </row>
    <row r="36" spans="1:25" ht="9" customHeight="1" x14ac:dyDescent="0.15">
      <c r="A36" s="406"/>
      <c r="B36" s="405"/>
      <c r="C36" s="405"/>
      <c r="D36" s="405"/>
      <c r="E36" s="405"/>
      <c r="F36" s="405"/>
      <c r="G36" s="405"/>
      <c r="H36" s="405"/>
      <c r="I36" s="405"/>
      <c r="J36" s="405"/>
      <c r="K36" s="405"/>
      <c r="L36" s="405"/>
      <c r="M36" s="405"/>
      <c r="N36" s="405"/>
      <c r="O36" s="405"/>
      <c r="P36" s="405"/>
      <c r="Q36" s="405"/>
      <c r="R36" s="1127"/>
      <c r="S36" s="1127"/>
      <c r="T36" s="1127"/>
      <c r="U36" s="1127"/>
      <c r="V36" s="1127"/>
      <c r="W36" s="1127"/>
      <c r="X36" s="1127"/>
      <c r="Y36" s="1127"/>
    </row>
    <row r="37" spans="1:25" ht="9" customHeight="1" x14ac:dyDescent="0.15">
      <c r="A37" s="406"/>
      <c r="B37" s="405"/>
      <c r="C37" s="405"/>
      <c r="D37" s="405"/>
      <c r="E37" s="405"/>
      <c r="F37" s="405"/>
      <c r="G37" s="405"/>
      <c r="H37" s="405"/>
      <c r="I37" s="405"/>
      <c r="J37" s="405"/>
      <c r="K37" s="405"/>
      <c r="L37" s="405"/>
      <c r="M37" s="405"/>
      <c r="N37" s="405"/>
      <c r="O37" s="405"/>
      <c r="P37" s="405"/>
      <c r="Q37" s="405"/>
      <c r="R37" s="407"/>
      <c r="S37" s="407"/>
      <c r="T37" s="407"/>
      <c r="U37" s="407"/>
      <c r="V37" s="407"/>
      <c r="W37" s="407"/>
      <c r="X37" s="407"/>
      <c r="Y37" s="407"/>
    </row>
    <row r="38" spans="1:25" ht="9" customHeight="1" x14ac:dyDescent="0.15">
      <c r="A38" s="406"/>
      <c r="B38" s="405"/>
      <c r="C38" s="405"/>
      <c r="D38" s="405"/>
      <c r="E38" s="405"/>
      <c r="F38" s="405"/>
      <c r="G38" s="405"/>
      <c r="H38" s="405"/>
      <c r="I38" s="405"/>
      <c r="J38" s="405"/>
      <c r="K38" s="405"/>
      <c r="L38" s="405"/>
      <c r="M38" s="405"/>
      <c r="N38" s="405"/>
      <c r="O38" s="405"/>
      <c r="P38" s="405"/>
      <c r="Q38" s="405"/>
      <c r="R38" s="407"/>
      <c r="S38" s="407"/>
      <c r="T38" s="407"/>
      <c r="U38" s="407"/>
      <c r="V38" s="407"/>
      <c r="W38" s="407"/>
      <c r="X38" s="407"/>
      <c r="Y38" s="407"/>
    </row>
    <row r="39" spans="1:25" ht="9" customHeight="1" x14ac:dyDescent="0.15">
      <c r="A39" s="406"/>
      <c r="B39" s="416"/>
      <c r="C39" s="416"/>
      <c r="D39" s="416"/>
      <c r="E39" s="416"/>
      <c r="F39" s="416"/>
      <c r="G39" s="416"/>
      <c r="H39" s="416"/>
      <c r="I39" s="416"/>
      <c r="J39" s="416"/>
      <c r="K39" s="411"/>
      <c r="L39" s="405"/>
      <c r="M39" s="405"/>
      <c r="N39" s="405"/>
      <c r="O39" s="405"/>
      <c r="P39" s="405"/>
      <c r="Q39" s="405"/>
      <c r="R39" s="1127" t="s">
        <v>216</v>
      </c>
      <c r="S39" s="1127"/>
      <c r="T39" s="1127"/>
      <c r="U39" s="1127"/>
      <c r="V39" s="1127"/>
      <c r="W39" s="1127"/>
      <c r="X39" s="1127"/>
      <c r="Y39" s="1127"/>
    </row>
    <row r="40" spans="1:25" ht="9" customHeight="1" x14ac:dyDescent="0.15">
      <c r="A40" s="406"/>
      <c r="B40" s="405"/>
      <c r="C40" s="405"/>
      <c r="D40" s="405"/>
      <c r="E40" s="405"/>
      <c r="F40" s="405"/>
      <c r="G40" s="405"/>
      <c r="H40" s="405"/>
      <c r="I40" s="405"/>
      <c r="J40" s="405"/>
      <c r="K40" s="405"/>
      <c r="L40" s="405"/>
      <c r="M40" s="405"/>
      <c r="N40" s="405"/>
      <c r="O40" s="405"/>
      <c r="P40" s="405"/>
      <c r="Q40" s="405"/>
      <c r="R40" s="1127"/>
      <c r="S40" s="1127"/>
      <c r="T40" s="1127"/>
      <c r="U40" s="1127"/>
      <c r="V40" s="1127"/>
      <c r="W40" s="1127"/>
      <c r="X40" s="1127"/>
      <c r="Y40" s="1127"/>
    </row>
    <row r="41" spans="1:25" ht="9" customHeight="1" x14ac:dyDescent="0.15">
      <c r="A41" s="406"/>
      <c r="B41" s="1128" t="s">
        <v>316</v>
      </c>
      <c r="C41" s="1129"/>
      <c r="D41" s="1129"/>
      <c r="E41" s="1130"/>
      <c r="F41" s="1172">
        <v>800</v>
      </c>
      <c r="G41" s="1138"/>
      <c r="H41" s="1144" t="s">
        <v>322</v>
      </c>
      <c r="I41" s="1144"/>
      <c r="J41" s="1169">
        <f>'（例）印刷シート（負担金等）'!H9</f>
        <v>18</v>
      </c>
      <c r="K41" s="1169"/>
      <c r="L41" s="1163" t="s">
        <v>323</v>
      </c>
      <c r="M41" s="1163"/>
      <c r="N41" s="1169">
        <f>F41*J41</f>
        <v>14400</v>
      </c>
      <c r="O41" s="1169"/>
      <c r="P41" s="1157" t="s">
        <v>321</v>
      </c>
      <c r="Q41" s="405"/>
      <c r="R41" s="405"/>
      <c r="S41" s="405"/>
      <c r="T41" s="405"/>
      <c r="U41" s="405"/>
      <c r="V41" s="405"/>
      <c r="W41" s="405"/>
      <c r="X41" s="405"/>
      <c r="Y41" s="405"/>
    </row>
    <row r="42" spans="1:25" ht="9" customHeight="1" x14ac:dyDescent="0.15">
      <c r="A42" s="406"/>
      <c r="B42" s="1131"/>
      <c r="C42" s="1132"/>
      <c r="D42" s="1132"/>
      <c r="E42" s="1133"/>
      <c r="F42" s="1140"/>
      <c r="G42" s="1140"/>
      <c r="H42" s="1146"/>
      <c r="I42" s="1146"/>
      <c r="J42" s="1170"/>
      <c r="K42" s="1170"/>
      <c r="L42" s="1165"/>
      <c r="M42" s="1165"/>
      <c r="N42" s="1170"/>
      <c r="O42" s="1170"/>
      <c r="P42" s="1152"/>
      <c r="Q42" s="405"/>
      <c r="R42" s="405"/>
      <c r="S42" s="405"/>
      <c r="T42" s="405"/>
      <c r="U42" s="405"/>
      <c r="V42" s="405"/>
      <c r="W42" s="405"/>
      <c r="X42" s="405"/>
      <c r="Y42" s="405"/>
    </row>
    <row r="43" spans="1:25" ht="9" customHeight="1" x14ac:dyDescent="0.15">
      <c r="A43" s="406"/>
      <c r="B43" s="1131"/>
      <c r="C43" s="1132"/>
      <c r="D43" s="1132"/>
      <c r="E43" s="1133"/>
      <c r="F43" s="1140"/>
      <c r="G43" s="1140"/>
      <c r="H43" s="1146"/>
      <c r="I43" s="1146"/>
      <c r="J43" s="1170"/>
      <c r="K43" s="1170"/>
      <c r="L43" s="1165"/>
      <c r="M43" s="1165"/>
      <c r="N43" s="1170"/>
      <c r="O43" s="1170"/>
      <c r="P43" s="1152"/>
      <c r="Q43" s="405"/>
      <c r="R43" s="405"/>
      <c r="S43" s="405"/>
      <c r="T43" s="405"/>
      <c r="U43" s="405"/>
      <c r="V43" s="405"/>
      <c r="W43" s="405"/>
      <c r="X43" s="408"/>
      <c r="Y43" s="408"/>
    </row>
    <row r="44" spans="1:25" ht="9" customHeight="1" x14ac:dyDescent="0.15">
      <c r="A44" s="406"/>
      <c r="B44" s="1131"/>
      <c r="C44" s="1132"/>
      <c r="D44" s="1132"/>
      <c r="E44" s="1133"/>
      <c r="F44" s="1140"/>
      <c r="G44" s="1140"/>
      <c r="H44" s="1146"/>
      <c r="I44" s="1146"/>
      <c r="J44" s="1170"/>
      <c r="K44" s="1170"/>
      <c r="L44" s="1165"/>
      <c r="M44" s="1165"/>
      <c r="N44" s="1170"/>
      <c r="O44" s="1170"/>
      <c r="P44" s="1152"/>
      <c r="Q44" s="405"/>
      <c r="R44" s="1154" t="s">
        <v>326</v>
      </c>
      <c r="S44" s="1154"/>
      <c r="T44" s="1154"/>
      <c r="U44" s="1154"/>
      <c r="V44" s="1154"/>
      <c r="W44" s="1155" t="s">
        <v>219</v>
      </c>
      <c r="X44" s="408"/>
      <c r="Y44" s="408"/>
    </row>
    <row r="45" spans="1:25" ht="9" customHeight="1" x14ac:dyDescent="0.15">
      <c r="A45" s="406"/>
      <c r="B45" s="1134"/>
      <c r="C45" s="1135"/>
      <c r="D45" s="1135"/>
      <c r="E45" s="1136"/>
      <c r="F45" s="1168"/>
      <c r="G45" s="1168"/>
      <c r="H45" s="1173"/>
      <c r="I45" s="1173"/>
      <c r="J45" s="1171"/>
      <c r="K45" s="1171"/>
      <c r="L45" s="1167"/>
      <c r="M45" s="1167"/>
      <c r="N45" s="1171"/>
      <c r="O45" s="1171"/>
      <c r="P45" s="1153"/>
      <c r="Q45" s="405"/>
      <c r="R45" s="1154"/>
      <c r="S45" s="1154"/>
      <c r="T45" s="1154"/>
      <c r="U45" s="1154"/>
      <c r="V45" s="1154"/>
      <c r="W45" s="1156"/>
      <c r="X45" s="405"/>
      <c r="Y45" s="405"/>
    </row>
    <row r="46" spans="1:25" ht="9" customHeight="1" x14ac:dyDescent="0.15">
      <c r="A46" s="406"/>
      <c r="B46" s="409"/>
      <c r="C46" s="409"/>
      <c r="D46" s="409"/>
      <c r="E46" s="409"/>
      <c r="F46" s="417"/>
      <c r="G46" s="417"/>
      <c r="H46" s="418"/>
      <c r="I46" s="418"/>
      <c r="J46" s="419"/>
      <c r="K46" s="419"/>
      <c r="L46" s="420"/>
      <c r="M46" s="420"/>
      <c r="N46" s="419"/>
      <c r="O46" s="419"/>
      <c r="P46" s="409"/>
      <c r="Q46" s="405"/>
      <c r="R46" s="411"/>
      <c r="S46" s="411"/>
      <c r="T46" s="411"/>
      <c r="U46" s="411"/>
      <c r="V46" s="411"/>
      <c r="W46" s="409"/>
      <c r="X46" s="405"/>
      <c r="Y46" s="405"/>
    </row>
    <row r="47" spans="1:25" ht="9" customHeight="1" x14ac:dyDescent="0.15">
      <c r="A47" s="406"/>
      <c r="B47" s="409"/>
      <c r="C47" s="409"/>
      <c r="D47" s="409"/>
      <c r="E47" s="409"/>
      <c r="F47" s="417"/>
      <c r="G47" s="417"/>
      <c r="H47" s="418"/>
      <c r="I47" s="418"/>
      <c r="J47" s="419"/>
      <c r="K47" s="419"/>
      <c r="L47" s="420"/>
      <c r="M47" s="420"/>
      <c r="N47" s="419"/>
      <c r="O47" s="419"/>
      <c r="P47" s="409"/>
      <c r="Q47" s="405"/>
      <c r="R47" s="411"/>
      <c r="S47" s="411"/>
      <c r="T47" s="411"/>
      <c r="U47" s="411"/>
      <c r="V47" s="411"/>
      <c r="W47" s="409"/>
      <c r="X47" s="405"/>
      <c r="Y47" s="405"/>
    </row>
    <row r="48" spans="1:25" ht="9" customHeight="1" x14ac:dyDescent="0.15">
      <c r="A48" s="406"/>
      <c r="B48" s="409"/>
      <c r="C48" s="409"/>
      <c r="D48" s="409"/>
      <c r="E48" s="409"/>
      <c r="F48" s="417"/>
      <c r="G48" s="417"/>
      <c r="H48" s="418"/>
      <c r="I48" s="418"/>
      <c r="J48" s="419"/>
      <c r="K48" s="419"/>
      <c r="L48" s="420"/>
      <c r="M48" s="420"/>
      <c r="N48" s="419"/>
      <c r="O48" s="419"/>
      <c r="P48" s="409"/>
      <c r="Q48" s="405"/>
      <c r="R48" s="411"/>
      <c r="S48" s="411"/>
      <c r="T48" s="411"/>
      <c r="U48" s="411"/>
      <c r="V48" s="411"/>
      <c r="W48" s="409"/>
      <c r="X48" s="405"/>
      <c r="Y48" s="405"/>
    </row>
    <row r="49" spans="1:25" ht="9" customHeight="1" x14ac:dyDescent="0.15">
      <c r="A49" s="406"/>
      <c r="B49" s="409"/>
      <c r="C49" s="409"/>
      <c r="D49" s="409"/>
      <c r="E49" s="409"/>
      <c r="F49" s="421"/>
      <c r="G49" s="421"/>
      <c r="H49" s="420"/>
      <c r="I49" s="420"/>
      <c r="J49" s="419"/>
      <c r="K49" s="419"/>
      <c r="L49" s="419"/>
      <c r="M49" s="419"/>
      <c r="N49" s="419"/>
      <c r="O49" s="419"/>
      <c r="P49" s="409"/>
      <c r="Q49" s="406"/>
      <c r="R49" s="411"/>
      <c r="S49" s="411"/>
      <c r="T49" s="411"/>
      <c r="U49" s="411"/>
      <c r="V49" s="411"/>
      <c r="W49" s="409"/>
      <c r="X49" s="409"/>
      <c r="Y49" s="408"/>
    </row>
    <row r="50" spans="1:25" ht="9" customHeight="1" x14ac:dyDescent="0.15">
      <c r="A50" s="405"/>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row>
    <row r="51" spans="1:25" ht="9" customHeight="1" x14ac:dyDescent="0.15">
      <c r="A51" s="413"/>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414"/>
    </row>
    <row r="52" spans="1:25" ht="9" customHeight="1" x14ac:dyDescent="0.15">
      <c r="A52" s="1158" t="str">
        <f>"(例）"&amp;説明!Q2&amp;"度 "&amp;説明!Q4&amp;説明!Q5&amp;"　出演団体団員前売入場券代　領収書"</f>
        <v>(例）平成29年度 第52回茨城県アンサンブルコンテスト県北地区大会　出演団体団員前売入場券代　領収書</v>
      </c>
      <c r="B52" s="1158"/>
      <c r="C52" s="1158"/>
      <c r="D52" s="1158"/>
      <c r="E52" s="1158"/>
      <c r="F52" s="1158"/>
      <c r="G52" s="1158"/>
      <c r="H52" s="1158"/>
      <c r="I52" s="1158"/>
      <c r="J52" s="1158"/>
      <c r="K52" s="1158"/>
      <c r="L52" s="1158"/>
      <c r="M52" s="1158"/>
      <c r="N52" s="1158"/>
      <c r="O52" s="1158"/>
      <c r="P52" s="1158"/>
      <c r="Q52" s="1158"/>
      <c r="R52" s="1158"/>
      <c r="S52" s="1158"/>
      <c r="T52" s="1158"/>
      <c r="U52" s="1158"/>
      <c r="V52" s="1158"/>
      <c r="W52" s="1158"/>
      <c r="X52" s="1158"/>
      <c r="Y52" s="1158"/>
    </row>
    <row r="53" spans="1:25" ht="9" customHeight="1" x14ac:dyDescent="0.15">
      <c r="A53" s="1158"/>
      <c r="B53" s="1158"/>
      <c r="C53" s="1158"/>
      <c r="D53" s="1158"/>
      <c r="E53" s="1158"/>
      <c r="F53" s="1158"/>
      <c r="G53" s="1158"/>
      <c r="H53" s="1158"/>
      <c r="I53" s="1158"/>
      <c r="J53" s="1158"/>
      <c r="K53" s="1158"/>
      <c r="L53" s="1158"/>
      <c r="M53" s="1158"/>
      <c r="N53" s="1158"/>
      <c r="O53" s="1158"/>
      <c r="P53" s="1158"/>
      <c r="Q53" s="1158"/>
      <c r="R53" s="1158"/>
      <c r="S53" s="1158"/>
      <c r="T53" s="1158"/>
      <c r="U53" s="1158"/>
      <c r="V53" s="1158"/>
      <c r="W53" s="1158"/>
      <c r="X53" s="1158"/>
      <c r="Y53" s="1158"/>
    </row>
    <row r="54" spans="1:25" ht="9" customHeight="1" x14ac:dyDescent="0.15">
      <c r="A54" s="1158"/>
      <c r="B54" s="1158"/>
      <c r="C54" s="1158"/>
      <c r="D54" s="1158"/>
      <c r="E54" s="1158"/>
      <c r="F54" s="1158"/>
      <c r="G54" s="1158"/>
      <c r="H54" s="1158"/>
      <c r="I54" s="1158"/>
      <c r="J54" s="1158"/>
      <c r="K54" s="1158"/>
      <c r="L54" s="1158"/>
      <c r="M54" s="1158"/>
      <c r="N54" s="1158"/>
      <c r="O54" s="1158"/>
      <c r="P54" s="1158"/>
      <c r="Q54" s="1158"/>
      <c r="R54" s="1158"/>
      <c r="S54" s="1158"/>
      <c r="T54" s="1158"/>
      <c r="U54" s="1158"/>
      <c r="V54" s="1158"/>
      <c r="W54" s="1158"/>
      <c r="X54" s="1158"/>
      <c r="Y54" s="1158"/>
    </row>
    <row r="55" spans="1:25" ht="9" customHeight="1" x14ac:dyDescent="0.15">
      <c r="A55" s="415"/>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row>
    <row r="56" spans="1:25" ht="9" customHeight="1" x14ac:dyDescent="0.15">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row>
    <row r="57" spans="1:25" ht="9" customHeight="1" x14ac:dyDescent="0.15">
      <c r="A57" s="415"/>
      <c r="B57" s="415"/>
      <c r="C57" s="415"/>
      <c r="D57" s="415"/>
      <c r="E57" s="415"/>
      <c r="F57" s="415"/>
      <c r="G57" s="415"/>
      <c r="H57" s="415"/>
      <c r="I57" s="415"/>
      <c r="J57" s="415"/>
      <c r="K57" s="415"/>
      <c r="L57" s="415"/>
      <c r="M57" s="415"/>
      <c r="N57" s="415"/>
      <c r="O57" s="415"/>
      <c r="P57" s="415"/>
      <c r="Q57" s="415"/>
      <c r="R57" s="1159">
        <f>IF('（例）記入シート'!$E$12="高等学校",説明!S$9,説明!S$10)</f>
        <v>43058</v>
      </c>
      <c r="S57" s="1159"/>
      <c r="T57" s="1159"/>
      <c r="U57" s="1159"/>
      <c r="V57" s="1159"/>
      <c r="W57" s="1159"/>
      <c r="X57" s="1159"/>
      <c r="Y57" s="404"/>
    </row>
    <row r="58" spans="1:25" ht="9" customHeight="1" x14ac:dyDescent="0.15">
      <c r="A58" s="415"/>
      <c r="B58" s="1160" t="str">
        <f>'（例）印刷シート（負担金等）'!$C$6</f>
        <v>日立市立安紺中学校</v>
      </c>
      <c r="C58" s="1160"/>
      <c r="D58" s="1160"/>
      <c r="E58" s="1160"/>
      <c r="F58" s="1160"/>
      <c r="G58" s="1160"/>
      <c r="H58" s="1160"/>
      <c r="I58" s="1160"/>
      <c r="J58" s="1160"/>
      <c r="K58" s="1154" t="s">
        <v>317</v>
      </c>
      <c r="L58" s="415"/>
      <c r="M58" s="415"/>
      <c r="N58" s="415"/>
      <c r="O58" s="415"/>
      <c r="P58" s="415"/>
      <c r="Q58" s="415"/>
      <c r="R58" s="1159"/>
      <c r="S58" s="1159"/>
      <c r="T58" s="1159"/>
      <c r="U58" s="1159"/>
      <c r="V58" s="1159"/>
      <c r="W58" s="1159"/>
      <c r="X58" s="1159"/>
      <c r="Y58" s="405"/>
    </row>
    <row r="59" spans="1:25" ht="9" customHeight="1" x14ac:dyDescent="0.15">
      <c r="A59" s="405"/>
      <c r="B59" s="1160"/>
      <c r="C59" s="1160"/>
      <c r="D59" s="1160"/>
      <c r="E59" s="1160"/>
      <c r="F59" s="1160"/>
      <c r="G59" s="1160"/>
      <c r="H59" s="1160"/>
      <c r="I59" s="1160"/>
      <c r="J59" s="1160"/>
      <c r="K59" s="1154"/>
      <c r="L59" s="405"/>
      <c r="M59" s="405"/>
      <c r="N59" s="405"/>
      <c r="O59" s="405"/>
      <c r="P59" s="405"/>
      <c r="Q59" s="405"/>
      <c r="R59" s="405"/>
      <c r="S59" s="405"/>
      <c r="T59" s="405"/>
      <c r="U59" s="405"/>
      <c r="V59" s="405"/>
      <c r="W59" s="405"/>
      <c r="X59" s="405"/>
      <c r="Y59" s="405"/>
    </row>
    <row r="60" spans="1:25" ht="9" customHeight="1" x14ac:dyDescent="0.15">
      <c r="A60" s="406"/>
      <c r="B60" s="1161"/>
      <c r="C60" s="1161"/>
      <c r="D60" s="1161"/>
      <c r="E60" s="1161"/>
      <c r="F60" s="1161"/>
      <c r="G60" s="1161"/>
      <c r="H60" s="1161"/>
      <c r="I60" s="1161"/>
      <c r="J60" s="1161"/>
      <c r="K60" s="1154"/>
      <c r="L60" s="405"/>
      <c r="M60" s="405"/>
      <c r="N60" s="405"/>
      <c r="O60" s="405"/>
      <c r="P60" s="405"/>
      <c r="Q60" s="405"/>
      <c r="R60" s="1127" t="s">
        <v>318</v>
      </c>
      <c r="S60" s="1127"/>
      <c r="T60" s="1127"/>
      <c r="U60" s="1127"/>
      <c r="V60" s="1127"/>
      <c r="W60" s="1127"/>
      <c r="X60" s="1127"/>
      <c r="Y60" s="1127"/>
    </row>
    <row r="61" spans="1:25" ht="9" customHeight="1" x14ac:dyDescent="0.15">
      <c r="A61" s="406"/>
      <c r="B61" s="405"/>
      <c r="C61" s="405"/>
      <c r="D61" s="405"/>
      <c r="E61" s="405"/>
      <c r="F61" s="405"/>
      <c r="G61" s="405"/>
      <c r="H61" s="405"/>
      <c r="I61" s="405"/>
      <c r="J61" s="405"/>
      <c r="K61" s="405"/>
      <c r="L61" s="405"/>
      <c r="M61" s="405"/>
      <c r="N61" s="405"/>
      <c r="O61" s="405"/>
      <c r="P61" s="405"/>
      <c r="Q61" s="405"/>
      <c r="R61" s="1127"/>
      <c r="S61" s="1127"/>
      <c r="T61" s="1127"/>
      <c r="U61" s="1127"/>
      <c r="V61" s="1127"/>
      <c r="W61" s="1127"/>
      <c r="X61" s="1127"/>
      <c r="Y61" s="1127"/>
    </row>
    <row r="62" spans="1:25" ht="9" customHeight="1" x14ac:dyDescent="0.15">
      <c r="A62" s="406"/>
      <c r="B62" s="405"/>
      <c r="C62" s="405"/>
      <c r="D62" s="405"/>
      <c r="E62" s="405"/>
      <c r="F62" s="405"/>
      <c r="G62" s="405"/>
      <c r="H62" s="405"/>
      <c r="I62" s="405"/>
      <c r="J62" s="405"/>
      <c r="K62" s="405"/>
      <c r="L62" s="405"/>
      <c r="M62" s="405"/>
      <c r="N62" s="405"/>
      <c r="O62" s="405"/>
      <c r="P62" s="405"/>
      <c r="Q62" s="405"/>
      <c r="R62" s="407"/>
      <c r="S62" s="407"/>
      <c r="T62" s="407"/>
      <c r="U62" s="407"/>
      <c r="V62" s="407"/>
      <c r="W62" s="407"/>
      <c r="X62" s="407"/>
      <c r="Y62" s="407"/>
    </row>
    <row r="63" spans="1:25" ht="9" customHeight="1" x14ac:dyDescent="0.15">
      <c r="A63" s="406"/>
      <c r="B63" s="405"/>
      <c r="C63" s="405"/>
      <c r="D63" s="405"/>
      <c r="E63" s="405"/>
      <c r="F63" s="405"/>
      <c r="G63" s="405"/>
      <c r="H63" s="405"/>
      <c r="I63" s="405"/>
      <c r="J63" s="405"/>
      <c r="K63" s="405"/>
      <c r="L63" s="405"/>
      <c r="M63" s="405"/>
      <c r="N63" s="405"/>
      <c r="O63" s="405"/>
      <c r="P63" s="405"/>
      <c r="Q63" s="405"/>
      <c r="R63" s="407"/>
      <c r="S63" s="407"/>
      <c r="T63" s="407"/>
      <c r="U63" s="407"/>
      <c r="V63" s="407"/>
      <c r="W63" s="407"/>
      <c r="X63" s="407"/>
      <c r="Y63" s="407"/>
    </row>
    <row r="64" spans="1:25" ht="9" customHeight="1" x14ac:dyDescent="0.15">
      <c r="A64" s="406"/>
      <c r="B64" s="405"/>
      <c r="C64" s="405"/>
      <c r="D64" s="405"/>
      <c r="E64" s="405"/>
      <c r="F64" s="405"/>
      <c r="G64" s="405"/>
      <c r="H64" s="405"/>
      <c r="I64" s="405"/>
      <c r="J64" s="405"/>
      <c r="K64" s="405"/>
      <c r="L64" s="405"/>
      <c r="M64" s="405"/>
      <c r="N64" s="405"/>
      <c r="O64" s="405"/>
      <c r="P64" s="405"/>
      <c r="Q64" s="405"/>
      <c r="R64" s="1127" t="s">
        <v>216</v>
      </c>
      <c r="S64" s="1127"/>
      <c r="T64" s="1127"/>
      <c r="U64" s="1127"/>
      <c r="V64" s="1127"/>
      <c r="W64" s="1127"/>
      <c r="X64" s="1127"/>
      <c r="Y64" s="1127"/>
    </row>
    <row r="65" spans="1:25" ht="9" customHeight="1" x14ac:dyDescent="0.15">
      <c r="A65" s="406"/>
      <c r="B65" s="405"/>
      <c r="C65" s="405"/>
      <c r="D65" s="405"/>
      <c r="E65" s="405"/>
      <c r="F65" s="405"/>
      <c r="G65" s="405"/>
      <c r="H65" s="405"/>
      <c r="I65" s="405"/>
      <c r="J65" s="405"/>
      <c r="K65" s="405"/>
      <c r="L65" s="405"/>
      <c r="M65" s="405"/>
      <c r="N65" s="405"/>
      <c r="O65" s="405"/>
      <c r="P65" s="405"/>
      <c r="Q65" s="405"/>
      <c r="R65" s="1127"/>
      <c r="S65" s="1127"/>
      <c r="T65" s="1127"/>
      <c r="U65" s="1127"/>
      <c r="V65" s="1127"/>
      <c r="W65" s="1127"/>
      <c r="X65" s="1127"/>
      <c r="Y65" s="1127"/>
    </row>
    <row r="66" spans="1:25" ht="9" customHeight="1" x14ac:dyDescent="0.15">
      <c r="A66" s="406"/>
      <c r="B66" s="1128" t="s">
        <v>316</v>
      </c>
      <c r="C66" s="1129"/>
      <c r="D66" s="1129"/>
      <c r="E66" s="1130"/>
      <c r="F66" s="1162">
        <v>800</v>
      </c>
      <c r="G66" s="1163"/>
      <c r="H66" s="1138" t="s">
        <v>322</v>
      </c>
      <c r="I66" s="1138"/>
      <c r="J66" s="1169">
        <f>'（例）印刷シート（負担金等）'!H10</f>
        <v>15</v>
      </c>
      <c r="K66" s="1169"/>
      <c r="L66" s="1163" t="s">
        <v>324</v>
      </c>
      <c r="M66" s="1163"/>
      <c r="N66" s="1169">
        <f>F66*J66</f>
        <v>12000</v>
      </c>
      <c r="O66" s="1169"/>
      <c r="P66" s="1157" t="s">
        <v>321</v>
      </c>
      <c r="Q66" s="405"/>
      <c r="R66" s="405"/>
      <c r="S66" s="405"/>
      <c r="T66" s="405"/>
      <c r="U66" s="405"/>
      <c r="V66" s="405"/>
      <c r="W66" s="405"/>
      <c r="X66" s="405"/>
      <c r="Y66" s="405"/>
    </row>
    <row r="67" spans="1:25" ht="9" customHeight="1" x14ac:dyDescent="0.15">
      <c r="A67" s="406"/>
      <c r="B67" s="1131"/>
      <c r="C67" s="1132"/>
      <c r="D67" s="1132"/>
      <c r="E67" s="1133"/>
      <c r="F67" s="1164"/>
      <c r="G67" s="1165"/>
      <c r="H67" s="1140"/>
      <c r="I67" s="1140"/>
      <c r="J67" s="1170"/>
      <c r="K67" s="1170"/>
      <c r="L67" s="1165"/>
      <c r="M67" s="1165"/>
      <c r="N67" s="1170"/>
      <c r="O67" s="1170"/>
      <c r="P67" s="1152"/>
      <c r="Q67" s="405"/>
      <c r="R67" s="405"/>
      <c r="S67" s="405"/>
      <c r="T67" s="405"/>
      <c r="U67" s="405"/>
      <c r="V67" s="405"/>
      <c r="W67" s="405"/>
      <c r="X67" s="405"/>
      <c r="Y67" s="405"/>
    </row>
    <row r="68" spans="1:25" ht="9" customHeight="1" x14ac:dyDescent="0.15">
      <c r="A68" s="406"/>
      <c r="B68" s="1131"/>
      <c r="C68" s="1132"/>
      <c r="D68" s="1132"/>
      <c r="E68" s="1133"/>
      <c r="F68" s="1164"/>
      <c r="G68" s="1165"/>
      <c r="H68" s="1140"/>
      <c r="I68" s="1140"/>
      <c r="J68" s="1170"/>
      <c r="K68" s="1170"/>
      <c r="L68" s="1165"/>
      <c r="M68" s="1165"/>
      <c r="N68" s="1170"/>
      <c r="O68" s="1170"/>
      <c r="P68" s="1152"/>
      <c r="Q68" s="405"/>
      <c r="R68" s="405"/>
      <c r="S68" s="405"/>
      <c r="T68" s="405"/>
      <c r="U68" s="405"/>
      <c r="V68" s="405"/>
      <c r="W68" s="405"/>
      <c r="X68" s="408"/>
      <c r="Y68" s="408"/>
    </row>
    <row r="69" spans="1:25" ht="9" customHeight="1" x14ac:dyDescent="0.15">
      <c r="A69" s="406"/>
      <c r="B69" s="1131"/>
      <c r="C69" s="1132"/>
      <c r="D69" s="1132"/>
      <c r="E69" s="1133"/>
      <c r="F69" s="1164"/>
      <c r="G69" s="1165"/>
      <c r="H69" s="1140"/>
      <c r="I69" s="1140"/>
      <c r="J69" s="1170"/>
      <c r="K69" s="1170"/>
      <c r="L69" s="1165"/>
      <c r="M69" s="1165"/>
      <c r="N69" s="1170"/>
      <c r="O69" s="1170"/>
      <c r="P69" s="1152"/>
      <c r="Q69" s="405"/>
      <c r="R69" s="1154" t="s">
        <v>326</v>
      </c>
      <c r="S69" s="1154"/>
      <c r="T69" s="1154"/>
      <c r="U69" s="1154"/>
      <c r="V69" s="1154"/>
      <c r="W69" s="1155" t="s">
        <v>219</v>
      </c>
      <c r="X69" s="408"/>
      <c r="Y69" s="408"/>
    </row>
    <row r="70" spans="1:25" ht="9" customHeight="1" x14ac:dyDescent="0.15">
      <c r="A70" s="406"/>
      <c r="B70" s="1134"/>
      <c r="C70" s="1135"/>
      <c r="D70" s="1135"/>
      <c r="E70" s="1136"/>
      <c r="F70" s="1166"/>
      <c r="G70" s="1167"/>
      <c r="H70" s="1168"/>
      <c r="I70" s="1168"/>
      <c r="J70" s="1171"/>
      <c r="K70" s="1171"/>
      <c r="L70" s="1167"/>
      <c r="M70" s="1167"/>
      <c r="N70" s="1171"/>
      <c r="O70" s="1171"/>
      <c r="P70" s="1153"/>
      <c r="Q70" s="405"/>
      <c r="R70" s="1154"/>
      <c r="S70" s="1154"/>
      <c r="T70" s="1154"/>
      <c r="U70" s="1154"/>
      <c r="V70" s="1154"/>
      <c r="W70" s="1156"/>
      <c r="X70" s="405"/>
      <c r="Y70" s="405"/>
    </row>
    <row r="71" spans="1:25" ht="9" customHeight="1" x14ac:dyDescent="0.15">
      <c r="A71" s="406"/>
      <c r="B71" s="409"/>
      <c r="C71" s="409"/>
      <c r="D71" s="409"/>
      <c r="E71" s="409"/>
      <c r="F71" s="420"/>
      <c r="G71" s="420"/>
      <c r="H71" s="417"/>
      <c r="I71" s="417"/>
      <c r="J71" s="419"/>
      <c r="K71" s="419"/>
      <c r="L71" s="420"/>
      <c r="M71" s="420"/>
      <c r="N71" s="419"/>
      <c r="O71" s="419"/>
      <c r="P71" s="409"/>
      <c r="Q71" s="405"/>
      <c r="R71" s="411"/>
      <c r="S71" s="411"/>
      <c r="T71" s="411"/>
      <c r="U71" s="411"/>
      <c r="V71" s="405"/>
      <c r="W71" s="405"/>
      <c r="X71" s="405"/>
      <c r="Y71" s="405"/>
    </row>
    <row r="72" spans="1:25" ht="9" customHeight="1" x14ac:dyDescent="0.15">
      <c r="A72" s="406"/>
      <c r="B72" s="409"/>
      <c r="C72" s="409"/>
      <c r="D72" s="409"/>
      <c r="E72" s="409"/>
      <c r="F72" s="420"/>
      <c r="G72" s="420"/>
      <c r="H72" s="417"/>
      <c r="I72" s="417"/>
      <c r="J72" s="419"/>
      <c r="K72" s="419"/>
      <c r="L72" s="420"/>
      <c r="M72" s="420"/>
      <c r="N72" s="419"/>
      <c r="O72" s="419"/>
      <c r="P72" s="409"/>
      <c r="Q72" s="405"/>
      <c r="R72" s="411"/>
      <c r="S72" s="411"/>
      <c r="T72" s="411"/>
      <c r="U72" s="411"/>
      <c r="V72" s="405"/>
      <c r="W72" s="405"/>
      <c r="X72" s="405"/>
      <c r="Y72" s="405"/>
    </row>
    <row r="73" spans="1:25" ht="9" customHeight="1" x14ac:dyDescent="0.15">
      <c r="A73" s="406"/>
      <c r="B73" s="409"/>
      <c r="C73" s="409"/>
      <c r="D73" s="409"/>
      <c r="E73" s="409"/>
      <c r="F73" s="420"/>
      <c r="G73" s="420"/>
      <c r="H73" s="417"/>
      <c r="I73" s="417"/>
      <c r="J73" s="419"/>
      <c r="K73" s="419"/>
      <c r="L73" s="420"/>
      <c r="M73" s="420"/>
      <c r="N73" s="419"/>
      <c r="O73" s="419"/>
      <c r="P73" s="409"/>
      <c r="Q73" s="405"/>
      <c r="R73" s="411"/>
      <c r="S73" s="411"/>
      <c r="T73" s="411"/>
      <c r="U73" s="411"/>
      <c r="V73" s="405"/>
      <c r="W73" s="405"/>
      <c r="X73" s="405"/>
      <c r="Y73" s="405"/>
    </row>
    <row r="74" spans="1:25" ht="9" customHeight="1" x14ac:dyDescent="0.15">
      <c r="A74" s="406"/>
      <c r="B74" s="405"/>
      <c r="C74" s="405"/>
      <c r="D74" s="405"/>
      <c r="E74" s="405"/>
      <c r="F74" s="405"/>
      <c r="G74" s="405"/>
      <c r="H74" s="405"/>
      <c r="I74" s="405"/>
      <c r="J74" s="405"/>
      <c r="K74" s="405"/>
      <c r="L74" s="405"/>
      <c r="M74" s="405"/>
      <c r="N74" s="405"/>
      <c r="O74" s="405"/>
      <c r="P74" s="405"/>
      <c r="Q74" s="405"/>
      <c r="R74" s="408"/>
      <c r="S74" s="408"/>
      <c r="T74" s="408"/>
      <c r="U74" s="408"/>
      <c r="V74" s="405"/>
      <c r="W74" s="405"/>
      <c r="X74" s="405"/>
      <c r="Y74" s="405"/>
    </row>
    <row r="75" spans="1:25" ht="9" customHeight="1" x14ac:dyDescent="0.15">
      <c r="A75" s="406"/>
      <c r="B75" s="409"/>
      <c r="C75" s="409"/>
      <c r="D75" s="409"/>
      <c r="E75" s="409"/>
      <c r="F75" s="421"/>
      <c r="G75" s="421"/>
      <c r="H75" s="420"/>
      <c r="I75" s="420"/>
      <c r="J75" s="419"/>
      <c r="K75" s="419"/>
      <c r="L75" s="419"/>
      <c r="M75" s="419"/>
      <c r="N75" s="419"/>
      <c r="O75" s="419"/>
      <c r="P75" s="409"/>
      <c r="Q75" s="406"/>
      <c r="R75" s="411"/>
      <c r="S75" s="411"/>
      <c r="T75" s="411"/>
      <c r="U75" s="411"/>
      <c r="V75" s="411"/>
      <c r="W75" s="409"/>
      <c r="X75" s="409"/>
      <c r="Y75" s="408"/>
    </row>
    <row r="76" spans="1:25" ht="9" customHeight="1" x14ac:dyDescent="0.15">
      <c r="A76" s="413"/>
      <c r="B76" s="414"/>
      <c r="C76" s="414"/>
      <c r="D76" s="414"/>
      <c r="E76" s="414"/>
      <c r="F76" s="414"/>
      <c r="G76" s="414"/>
      <c r="H76" s="414"/>
      <c r="I76" s="414"/>
      <c r="J76" s="414"/>
      <c r="K76" s="414"/>
      <c r="L76" s="414"/>
      <c r="M76" s="414"/>
      <c r="N76" s="414"/>
      <c r="O76" s="414"/>
      <c r="P76" s="414"/>
      <c r="Q76" s="414"/>
      <c r="R76" s="414"/>
      <c r="S76" s="414"/>
      <c r="T76" s="414"/>
      <c r="U76" s="414"/>
      <c r="V76" s="414"/>
      <c r="W76" s="414"/>
      <c r="X76" s="414"/>
      <c r="Y76" s="414"/>
    </row>
    <row r="77" spans="1:25" ht="9" customHeight="1" x14ac:dyDescent="0.15">
      <c r="A77" s="1158" t="str">
        <f>"(例）"&amp;説明!Q2&amp;"度 "&amp;説明!Q4&amp;説明!Q5&amp;"　録音記録（CD)使用料　領収書"</f>
        <v>(例）平成29年度 第52回茨城県アンサンブルコンテスト県北地区大会　録音記録（CD)使用料　領収書</v>
      </c>
      <c r="B77" s="1158"/>
      <c r="C77" s="1158"/>
      <c r="D77" s="1158"/>
      <c r="E77" s="1158"/>
      <c r="F77" s="1158"/>
      <c r="G77" s="1158"/>
      <c r="H77" s="1158"/>
      <c r="I77" s="1158"/>
      <c r="J77" s="1158"/>
      <c r="K77" s="1158"/>
      <c r="L77" s="1158"/>
      <c r="M77" s="1158"/>
      <c r="N77" s="1158"/>
      <c r="O77" s="1158"/>
      <c r="P77" s="1158"/>
      <c r="Q77" s="1158"/>
      <c r="R77" s="1158"/>
      <c r="S77" s="1158"/>
      <c r="T77" s="1158"/>
      <c r="U77" s="1158"/>
      <c r="V77" s="1158"/>
      <c r="W77" s="1158"/>
      <c r="X77" s="1158"/>
      <c r="Y77" s="1158"/>
    </row>
    <row r="78" spans="1:25" ht="9" customHeight="1" x14ac:dyDescent="0.15">
      <c r="A78" s="1158"/>
      <c r="B78" s="1158"/>
      <c r="C78" s="1158"/>
      <c r="D78" s="1158"/>
      <c r="E78" s="1158"/>
      <c r="F78" s="1158"/>
      <c r="G78" s="1158"/>
      <c r="H78" s="1158"/>
      <c r="I78" s="1158"/>
      <c r="J78" s="1158"/>
      <c r="K78" s="1158"/>
      <c r="L78" s="1158"/>
      <c r="M78" s="1158"/>
      <c r="N78" s="1158"/>
      <c r="O78" s="1158"/>
      <c r="P78" s="1158"/>
      <c r="Q78" s="1158"/>
      <c r="R78" s="1158"/>
      <c r="S78" s="1158"/>
      <c r="T78" s="1158"/>
      <c r="U78" s="1158"/>
      <c r="V78" s="1158"/>
      <c r="W78" s="1158"/>
      <c r="X78" s="1158"/>
      <c r="Y78" s="1158"/>
    </row>
    <row r="79" spans="1:25" ht="9" customHeight="1" x14ac:dyDescent="0.15">
      <c r="A79" s="1158"/>
      <c r="B79" s="1158"/>
      <c r="C79" s="1158"/>
      <c r="D79" s="1158"/>
      <c r="E79" s="1158"/>
      <c r="F79" s="1158"/>
      <c r="G79" s="1158"/>
      <c r="H79" s="1158"/>
      <c r="I79" s="1158"/>
      <c r="J79" s="1158"/>
      <c r="K79" s="1158"/>
      <c r="L79" s="1158"/>
      <c r="M79" s="1158"/>
      <c r="N79" s="1158"/>
      <c r="O79" s="1158"/>
      <c r="P79" s="1158"/>
      <c r="Q79" s="1158"/>
      <c r="R79" s="1158"/>
      <c r="S79" s="1158"/>
      <c r="T79" s="1158"/>
      <c r="U79" s="1158"/>
      <c r="V79" s="1158"/>
      <c r="W79" s="1158"/>
      <c r="X79" s="1158"/>
      <c r="Y79" s="1158"/>
    </row>
    <row r="80" spans="1:25" ht="9" customHeight="1" x14ac:dyDescent="0.15">
      <c r="A80" s="415"/>
      <c r="B80" s="415"/>
      <c r="C80" s="415"/>
      <c r="D80" s="415"/>
      <c r="E80" s="415"/>
      <c r="F80" s="415"/>
      <c r="G80" s="415"/>
      <c r="H80" s="415"/>
      <c r="I80" s="415"/>
      <c r="J80" s="415"/>
      <c r="K80" s="415"/>
      <c r="L80" s="415"/>
      <c r="M80" s="415"/>
      <c r="N80" s="415"/>
      <c r="O80" s="415"/>
      <c r="P80" s="415"/>
      <c r="Q80" s="415"/>
      <c r="R80" s="415"/>
      <c r="S80" s="415"/>
      <c r="T80" s="415"/>
      <c r="U80" s="415"/>
      <c r="V80" s="415"/>
      <c r="W80" s="415"/>
      <c r="X80" s="415"/>
      <c r="Y80" s="415"/>
    </row>
    <row r="81" spans="1:25" ht="9" customHeight="1" x14ac:dyDescent="0.15">
      <c r="A81" s="415"/>
      <c r="B81" s="415"/>
      <c r="C81" s="415"/>
      <c r="D81" s="415"/>
      <c r="E81" s="415"/>
      <c r="F81" s="415"/>
      <c r="G81" s="415"/>
      <c r="H81" s="415"/>
      <c r="I81" s="415"/>
      <c r="J81" s="415"/>
      <c r="K81" s="415"/>
      <c r="L81" s="415"/>
      <c r="M81" s="415"/>
      <c r="N81" s="415"/>
      <c r="O81" s="415"/>
      <c r="P81" s="415"/>
      <c r="Q81" s="415"/>
      <c r="R81" s="415"/>
      <c r="S81" s="415"/>
      <c r="T81" s="415"/>
      <c r="U81" s="415"/>
      <c r="V81" s="415"/>
      <c r="W81" s="415"/>
      <c r="X81" s="415"/>
      <c r="Y81" s="415"/>
    </row>
    <row r="82" spans="1:25" ht="9" customHeight="1" x14ac:dyDescent="0.15">
      <c r="A82" s="405"/>
      <c r="B82" s="405"/>
      <c r="C82" s="405"/>
      <c r="D82" s="405"/>
      <c r="E82" s="405"/>
      <c r="F82" s="405"/>
      <c r="G82" s="405"/>
      <c r="H82" s="405"/>
      <c r="I82" s="405"/>
      <c r="J82" s="405"/>
      <c r="K82" s="405"/>
      <c r="L82" s="405"/>
      <c r="M82" s="405"/>
      <c r="N82" s="405"/>
      <c r="O82" s="405"/>
      <c r="P82" s="405"/>
      <c r="Q82" s="405"/>
      <c r="R82" s="1159">
        <f>IF('（例）記入シート'!$E$12="高等学校",説明!S$9,説明!S$10)</f>
        <v>43058</v>
      </c>
      <c r="S82" s="1159"/>
      <c r="T82" s="1159"/>
      <c r="U82" s="1159"/>
      <c r="V82" s="1159"/>
      <c r="W82" s="1159"/>
      <c r="X82" s="1159"/>
      <c r="Y82" s="404"/>
    </row>
    <row r="83" spans="1:25" ht="9" customHeight="1" x14ac:dyDescent="0.15">
      <c r="A83" s="406"/>
      <c r="B83" s="1160" t="str">
        <f>'（例）印刷シート（負担金等）'!$C$6</f>
        <v>日立市立安紺中学校</v>
      </c>
      <c r="C83" s="1160"/>
      <c r="D83" s="1160"/>
      <c r="E83" s="1160"/>
      <c r="F83" s="1160"/>
      <c r="G83" s="1160"/>
      <c r="H83" s="1160"/>
      <c r="I83" s="1160"/>
      <c r="J83" s="1160"/>
      <c r="K83" s="1154" t="s">
        <v>317</v>
      </c>
      <c r="L83" s="405"/>
      <c r="M83" s="405"/>
      <c r="N83" s="405"/>
      <c r="O83" s="405"/>
      <c r="P83" s="405"/>
      <c r="Q83" s="405"/>
      <c r="R83" s="1159"/>
      <c r="S83" s="1159"/>
      <c r="T83" s="1159"/>
      <c r="U83" s="1159"/>
      <c r="V83" s="1159"/>
      <c r="W83" s="1159"/>
      <c r="X83" s="1159"/>
      <c r="Y83" s="405"/>
    </row>
    <row r="84" spans="1:25" ht="9" customHeight="1" x14ac:dyDescent="0.15">
      <c r="A84" s="406"/>
      <c r="B84" s="1160"/>
      <c r="C84" s="1160"/>
      <c r="D84" s="1160"/>
      <c r="E84" s="1160"/>
      <c r="F84" s="1160"/>
      <c r="G84" s="1160"/>
      <c r="H84" s="1160"/>
      <c r="I84" s="1160"/>
      <c r="J84" s="1160"/>
      <c r="K84" s="1154"/>
      <c r="L84" s="405"/>
      <c r="M84" s="405"/>
      <c r="N84" s="405"/>
      <c r="O84" s="405"/>
      <c r="P84" s="405"/>
      <c r="Q84" s="405"/>
      <c r="R84" s="405"/>
      <c r="S84" s="405"/>
      <c r="T84" s="405"/>
      <c r="U84" s="405"/>
      <c r="V84" s="405"/>
      <c r="W84" s="405"/>
      <c r="X84" s="405"/>
      <c r="Y84" s="405"/>
    </row>
    <row r="85" spans="1:25" ht="9" customHeight="1" x14ac:dyDescent="0.15">
      <c r="A85" s="406"/>
      <c r="B85" s="1161"/>
      <c r="C85" s="1161"/>
      <c r="D85" s="1161"/>
      <c r="E85" s="1161"/>
      <c r="F85" s="1161"/>
      <c r="G85" s="1161"/>
      <c r="H85" s="1161"/>
      <c r="I85" s="1161"/>
      <c r="J85" s="1161"/>
      <c r="K85" s="1154"/>
      <c r="L85" s="405"/>
      <c r="M85" s="405"/>
      <c r="N85" s="405"/>
      <c r="O85" s="405"/>
      <c r="P85" s="405"/>
      <c r="Q85" s="405"/>
      <c r="R85" s="1127" t="s">
        <v>318</v>
      </c>
      <c r="S85" s="1127"/>
      <c r="T85" s="1127"/>
      <c r="U85" s="1127"/>
      <c r="V85" s="1127"/>
      <c r="W85" s="1127"/>
      <c r="X85" s="1127"/>
      <c r="Y85" s="1127"/>
    </row>
    <row r="86" spans="1:25" ht="9" customHeight="1" x14ac:dyDescent="0.15">
      <c r="A86" s="406"/>
      <c r="B86" s="405"/>
      <c r="C86" s="405"/>
      <c r="D86" s="405"/>
      <c r="E86" s="405"/>
      <c r="F86" s="405"/>
      <c r="G86" s="405"/>
      <c r="H86" s="405"/>
      <c r="I86" s="405"/>
      <c r="J86" s="405"/>
      <c r="K86" s="405"/>
      <c r="L86" s="405"/>
      <c r="M86" s="405"/>
      <c r="N86" s="405"/>
      <c r="O86" s="405"/>
      <c r="P86" s="405"/>
      <c r="Q86" s="405"/>
      <c r="R86" s="1127"/>
      <c r="S86" s="1127"/>
      <c r="T86" s="1127"/>
      <c r="U86" s="1127"/>
      <c r="V86" s="1127"/>
      <c r="W86" s="1127"/>
      <c r="X86" s="1127"/>
      <c r="Y86" s="1127"/>
    </row>
    <row r="87" spans="1:25" ht="9" customHeight="1" x14ac:dyDescent="0.15">
      <c r="A87" s="406"/>
      <c r="B87" s="405"/>
      <c r="C87" s="405"/>
      <c r="D87" s="405"/>
      <c r="E87" s="405"/>
      <c r="F87" s="405"/>
      <c r="G87" s="405"/>
      <c r="H87" s="405"/>
      <c r="I87" s="405"/>
      <c r="J87" s="405"/>
      <c r="K87" s="405"/>
      <c r="L87" s="405"/>
      <c r="M87" s="405"/>
      <c r="N87" s="405"/>
      <c r="O87" s="405"/>
      <c r="P87" s="405"/>
      <c r="Q87" s="405"/>
      <c r="R87" s="407"/>
      <c r="S87" s="407"/>
      <c r="T87" s="407"/>
      <c r="U87" s="407"/>
      <c r="V87" s="407"/>
      <c r="W87" s="407"/>
      <c r="X87" s="407"/>
      <c r="Y87" s="407"/>
    </row>
    <row r="88" spans="1:25" ht="9" customHeight="1" x14ac:dyDescent="0.15">
      <c r="A88" s="406"/>
      <c r="B88" s="405"/>
      <c r="C88" s="405"/>
      <c r="D88" s="405"/>
      <c r="E88" s="405"/>
      <c r="F88" s="405"/>
      <c r="G88" s="405"/>
      <c r="H88" s="405"/>
      <c r="I88" s="405"/>
      <c r="J88" s="405"/>
      <c r="K88" s="405"/>
      <c r="L88" s="405"/>
      <c r="M88" s="405"/>
      <c r="N88" s="405"/>
      <c r="O88" s="405"/>
      <c r="P88" s="405"/>
      <c r="Q88" s="405"/>
      <c r="R88" s="407"/>
      <c r="S88" s="407"/>
      <c r="T88" s="407"/>
      <c r="U88" s="407"/>
      <c r="V88" s="407"/>
      <c r="W88" s="407"/>
      <c r="X88" s="407"/>
      <c r="Y88" s="407"/>
    </row>
    <row r="89" spans="1:25" ht="9" customHeight="1" x14ac:dyDescent="0.15">
      <c r="A89" s="406"/>
      <c r="B89" s="405"/>
      <c r="C89" s="405"/>
      <c r="D89" s="405"/>
      <c r="E89" s="405"/>
      <c r="F89" s="405"/>
      <c r="G89" s="405"/>
      <c r="H89" s="405"/>
      <c r="I89" s="405"/>
      <c r="J89" s="405"/>
      <c r="K89" s="405"/>
      <c r="L89" s="405"/>
      <c r="M89" s="405"/>
      <c r="N89" s="405"/>
      <c r="O89" s="405"/>
      <c r="P89" s="405"/>
      <c r="Q89" s="405"/>
      <c r="R89" s="1127" t="s">
        <v>216</v>
      </c>
      <c r="S89" s="1127"/>
      <c r="T89" s="1127"/>
      <c r="U89" s="1127"/>
      <c r="V89" s="1127"/>
      <c r="W89" s="1127"/>
      <c r="X89" s="1127"/>
      <c r="Y89" s="1127"/>
    </row>
    <row r="90" spans="1:25" ht="9" customHeight="1" x14ac:dyDescent="0.15">
      <c r="A90" s="406"/>
      <c r="B90" s="405"/>
      <c r="C90" s="405"/>
      <c r="D90" s="405"/>
      <c r="E90" s="405"/>
      <c r="F90" s="405"/>
      <c r="G90" s="405"/>
      <c r="H90" s="405"/>
      <c r="I90" s="405"/>
      <c r="J90" s="405"/>
      <c r="K90" s="405"/>
      <c r="L90" s="405"/>
      <c r="M90" s="405"/>
      <c r="N90" s="405"/>
      <c r="O90" s="405"/>
      <c r="P90" s="405"/>
      <c r="Q90" s="405"/>
      <c r="R90" s="1127"/>
      <c r="S90" s="1127"/>
      <c r="T90" s="1127"/>
      <c r="U90" s="1127"/>
      <c r="V90" s="1127"/>
      <c r="W90" s="1127"/>
      <c r="X90" s="1127"/>
      <c r="Y90" s="1127"/>
    </row>
    <row r="91" spans="1:25" ht="9" customHeight="1" x14ac:dyDescent="0.15">
      <c r="A91" s="406"/>
      <c r="B91" s="1128" t="s">
        <v>316</v>
      </c>
      <c r="C91" s="1129"/>
      <c r="D91" s="1129"/>
      <c r="E91" s="1130"/>
      <c r="F91" s="1137">
        <v>500</v>
      </c>
      <c r="G91" s="1138"/>
      <c r="H91" s="1138"/>
      <c r="I91" s="1129" t="s">
        <v>319</v>
      </c>
      <c r="J91" s="1129"/>
      <c r="K91" s="1141">
        <f>'印刷シート（負担金等）'!H11</f>
        <v>0</v>
      </c>
      <c r="L91" s="1142"/>
      <c r="M91" s="1144" t="s">
        <v>325</v>
      </c>
      <c r="N91" s="1144"/>
      <c r="O91" s="1144"/>
      <c r="P91" s="1145"/>
      <c r="Q91" s="405"/>
      <c r="R91" s="405"/>
      <c r="S91" s="405"/>
      <c r="T91" s="405"/>
      <c r="U91" s="405"/>
      <c r="V91" s="405"/>
      <c r="W91" s="405"/>
      <c r="X91" s="405"/>
      <c r="Y91" s="405"/>
    </row>
    <row r="92" spans="1:25" ht="9" customHeight="1" x14ac:dyDescent="0.15">
      <c r="A92" s="406"/>
      <c r="B92" s="1131"/>
      <c r="C92" s="1132"/>
      <c r="D92" s="1132"/>
      <c r="E92" s="1133"/>
      <c r="F92" s="1139"/>
      <c r="G92" s="1140"/>
      <c r="H92" s="1140"/>
      <c r="I92" s="1132"/>
      <c r="J92" s="1132"/>
      <c r="K92" s="1143"/>
      <c r="L92" s="1143"/>
      <c r="M92" s="1146"/>
      <c r="N92" s="1146"/>
      <c r="O92" s="1146"/>
      <c r="P92" s="1147"/>
      <c r="Q92" s="405"/>
      <c r="R92" s="405"/>
      <c r="S92" s="405"/>
      <c r="T92" s="405"/>
      <c r="U92" s="405"/>
      <c r="V92" s="405"/>
      <c r="W92" s="405"/>
      <c r="X92" s="405"/>
      <c r="Y92" s="405"/>
    </row>
    <row r="93" spans="1:25" ht="9" customHeight="1" x14ac:dyDescent="0.15">
      <c r="A93" s="406"/>
      <c r="B93" s="1131"/>
      <c r="C93" s="1132"/>
      <c r="D93" s="1132"/>
      <c r="E93" s="1133"/>
      <c r="F93" s="1148">
        <f>F91*K91</f>
        <v>0</v>
      </c>
      <c r="G93" s="1149"/>
      <c r="H93" s="1149"/>
      <c r="I93" s="1149"/>
      <c r="J93" s="1149"/>
      <c r="K93" s="1149"/>
      <c r="L93" s="1149"/>
      <c r="M93" s="1149"/>
      <c r="N93" s="1149"/>
      <c r="O93" s="1149"/>
      <c r="P93" s="1152" t="s">
        <v>321</v>
      </c>
      <c r="Q93" s="405"/>
      <c r="R93" s="405"/>
      <c r="S93" s="405"/>
      <c r="T93" s="405"/>
      <c r="U93" s="405"/>
      <c r="V93" s="405"/>
      <c r="W93" s="405"/>
      <c r="X93" s="408"/>
      <c r="Y93" s="408"/>
    </row>
    <row r="94" spans="1:25" ht="9" customHeight="1" x14ac:dyDescent="0.15">
      <c r="A94" s="406"/>
      <c r="B94" s="1131"/>
      <c r="C94" s="1132"/>
      <c r="D94" s="1132"/>
      <c r="E94" s="1133"/>
      <c r="F94" s="1148"/>
      <c r="G94" s="1149"/>
      <c r="H94" s="1149"/>
      <c r="I94" s="1149"/>
      <c r="J94" s="1149"/>
      <c r="K94" s="1149"/>
      <c r="L94" s="1149"/>
      <c r="M94" s="1149"/>
      <c r="N94" s="1149"/>
      <c r="O94" s="1149"/>
      <c r="P94" s="1152"/>
      <c r="Q94" s="405"/>
      <c r="R94" s="1154" t="s">
        <v>326</v>
      </c>
      <c r="S94" s="1154"/>
      <c r="T94" s="1154"/>
      <c r="U94" s="1154"/>
      <c r="V94" s="1154"/>
      <c r="W94" s="1155" t="s">
        <v>219</v>
      </c>
      <c r="X94" s="408"/>
      <c r="Y94" s="408"/>
    </row>
    <row r="95" spans="1:25" ht="9" customHeight="1" x14ac:dyDescent="0.15">
      <c r="A95" s="406"/>
      <c r="B95" s="1134"/>
      <c r="C95" s="1135"/>
      <c r="D95" s="1135"/>
      <c r="E95" s="1136"/>
      <c r="F95" s="1150"/>
      <c r="G95" s="1151"/>
      <c r="H95" s="1151"/>
      <c r="I95" s="1151"/>
      <c r="J95" s="1151"/>
      <c r="K95" s="1151"/>
      <c r="L95" s="1151"/>
      <c r="M95" s="1151"/>
      <c r="N95" s="1151"/>
      <c r="O95" s="1151"/>
      <c r="P95" s="1153"/>
      <c r="Q95" s="406"/>
      <c r="R95" s="1154"/>
      <c r="S95" s="1154"/>
      <c r="T95" s="1154"/>
      <c r="U95" s="1154"/>
      <c r="V95" s="1154"/>
      <c r="W95" s="1156"/>
      <c r="X95" s="405"/>
      <c r="Y95" s="405"/>
    </row>
    <row r="96" spans="1:25" ht="8.25" customHeight="1" x14ac:dyDescent="0.15">
      <c r="A96" s="406"/>
      <c r="B96" s="409"/>
      <c r="C96" s="409"/>
      <c r="D96" s="409"/>
      <c r="E96" s="409"/>
      <c r="F96" s="410"/>
      <c r="G96" s="410"/>
      <c r="H96" s="410"/>
      <c r="I96" s="410"/>
      <c r="J96" s="410"/>
      <c r="K96" s="410"/>
      <c r="L96" s="410"/>
      <c r="M96" s="410"/>
      <c r="N96" s="410"/>
      <c r="O96" s="410"/>
      <c r="P96" s="409"/>
      <c r="Q96" s="406"/>
      <c r="R96" s="411"/>
      <c r="S96" s="411"/>
      <c r="T96" s="411"/>
      <c r="U96" s="411"/>
      <c r="V96" s="411"/>
      <c r="W96" s="409"/>
      <c r="X96" s="405"/>
      <c r="Y96" s="405"/>
    </row>
    <row r="97" spans="1:25" ht="8.25" customHeight="1" x14ac:dyDescent="0.15">
      <c r="A97" s="406"/>
      <c r="B97" s="409"/>
      <c r="C97" s="409"/>
      <c r="D97" s="409"/>
      <c r="E97" s="409"/>
      <c r="F97" s="410"/>
      <c r="G97" s="410"/>
      <c r="H97" s="410"/>
      <c r="I97" s="410"/>
      <c r="J97" s="410"/>
      <c r="K97" s="410"/>
      <c r="L97" s="410"/>
      <c r="M97" s="410"/>
      <c r="N97" s="410"/>
      <c r="O97" s="410"/>
      <c r="P97" s="409"/>
      <c r="Q97" s="406"/>
      <c r="R97" s="411"/>
      <c r="S97" s="411"/>
      <c r="T97" s="411"/>
      <c r="U97" s="411"/>
      <c r="V97" s="411"/>
      <c r="W97" s="409"/>
      <c r="X97" s="405"/>
      <c r="Y97" s="405"/>
    </row>
    <row r="98" spans="1:25" ht="8.25" customHeight="1" x14ac:dyDescent="0.15">
      <c r="A98" s="406"/>
      <c r="B98" s="409"/>
      <c r="C98" s="409"/>
      <c r="D98" s="409"/>
      <c r="E98" s="409"/>
      <c r="F98" s="410"/>
      <c r="G98" s="410"/>
      <c r="H98" s="410"/>
      <c r="I98" s="410"/>
      <c r="J98" s="410"/>
      <c r="K98" s="410"/>
      <c r="L98" s="410"/>
      <c r="M98" s="410"/>
      <c r="N98" s="410"/>
      <c r="O98" s="410"/>
      <c r="P98" s="409"/>
      <c r="Q98" s="406"/>
      <c r="R98" s="411"/>
      <c r="S98" s="411"/>
      <c r="T98" s="411"/>
      <c r="U98" s="411"/>
      <c r="V98" s="411"/>
      <c r="W98" s="409"/>
      <c r="X98" s="405"/>
      <c r="Y98" s="405"/>
    </row>
    <row r="99" spans="1:25" ht="8.25" customHeight="1" x14ac:dyDescent="0.15">
      <c r="A99" s="406"/>
      <c r="B99" s="409"/>
      <c r="C99" s="409"/>
      <c r="D99" s="409"/>
      <c r="E99" s="409"/>
      <c r="F99" s="410"/>
      <c r="G99" s="410"/>
      <c r="H99" s="410"/>
      <c r="I99" s="410"/>
      <c r="J99" s="410"/>
      <c r="K99" s="410"/>
      <c r="L99" s="410"/>
      <c r="M99" s="410"/>
      <c r="N99" s="410"/>
      <c r="O99" s="410"/>
      <c r="P99" s="409"/>
      <c r="Q99" s="406"/>
      <c r="R99" s="411"/>
      <c r="S99" s="411"/>
      <c r="T99" s="411"/>
      <c r="U99" s="411"/>
      <c r="V99" s="411"/>
      <c r="W99" s="409"/>
      <c r="X99" s="409"/>
      <c r="Y99" s="408"/>
    </row>
    <row r="100" spans="1:25" ht="8.25" customHeight="1" x14ac:dyDescent="0.15">
      <c r="A100" s="259"/>
      <c r="B100" s="261"/>
      <c r="C100" s="261"/>
      <c r="D100" s="261"/>
      <c r="E100" s="261"/>
      <c r="F100" s="269"/>
      <c r="G100" s="269"/>
      <c r="H100" s="268"/>
      <c r="I100" s="268"/>
      <c r="J100" s="270"/>
      <c r="K100" s="270"/>
      <c r="L100" s="270"/>
      <c r="M100" s="270"/>
      <c r="N100" s="270"/>
      <c r="O100" s="270"/>
      <c r="P100" s="261"/>
      <c r="Q100" s="259"/>
      <c r="R100" s="262"/>
      <c r="S100" s="262"/>
      <c r="T100" s="262"/>
      <c r="U100" s="262"/>
      <c r="V100" s="262"/>
      <c r="W100" s="262"/>
      <c r="X100" s="261"/>
      <c r="Y100" s="260"/>
    </row>
    <row r="101" spans="1:25" ht="8.25" customHeight="1" x14ac:dyDescent="0.1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row>
    <row r="102" spans="1:25" ht="8.25" customHeight="1" x14ac:dyDescent="0.15">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row>
    <row r="103" spans="1:25" ht="8.25" customHeight="1" x14ac:dyDescent="0.15">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row>
    <row r="104" spans="1:25" ht="8.25" customHeight="1" x14ac:dyDescent="0.15">
      <c r="Q104" s="279"/>
      <c r="R104" s="279"/>
      <c r="S104" s="279"/>
      <c r="T104" s="279"/>
      <c r="U104" s="279"/>
      <c r="V104" s="279"/>
      <c r="W104" s="279"/>
      <c r="X104" s="279"/>
      <c r="Y104" s="279"/>
    </row>
    <row r="112" spans="1:25" x14ac:dyDescent="0.15">
      <c r="A112" s="259"/>
      <c r="R112" s="260"/>
      <c r="S112" s="260"/>
      <c r="T112" s="260"/>
      <c r="U112" s="260"/>
      <c r="V112" s="260"/>
      <c r="W112" s="260"/>
      <c r="X112" s="260"/>
      <c r="Y112" s="260"/>
    </row>
    <row r="113" spans="1:25" x14ac:dyDescent="0.15">
      <c r="A113" s="259"/>
      <c r="R113" s="260"/>
      <c r="S113" s="260"/>
      <c r="T113" s="260"/>
      <c r="U113" s="260"/>
      <c r="V113" s="260"/>
      <c r="W113" s="260"/>
      <c r="X113" s="260"/>
      <c r="Y113" s="260"/>
    </row>
    <row r="114" spans="1:25" x14ac:dyDescent="0.15">
      <c r="A114" s="259"/>
      <c r="B114" s="266"/>
      <c r="C114" s="266"/>
      <c r="D114" s="266"/>
      <c r="E114" s="266"/>
      <c r="F114" s="266"/>
      <c r="G114" s="266"/>
      <c r="H114" s="266"/>
      <c r="I114" s="266"/>
      <c r="J114" s="266"/>
      <c r="K114" s="260"/>
      <c r="R114" s="260"/>
      <c r="S114" s="260"/>
      <c r="T114" s="260"/>
      <c r="U114" s="260"/>
      <c r="V114" s="260"/>
      <c r="W114" s="260"/>
      <c r="X114" s="260"/>
      <c r="Y114" s="260"/>
    </row>
    <row r="115" spans="1:25" x14ac:dyDescent="0.15">
      <c r="A115" s="259"/>
      <c r="B115" s="266"/>
      <c r="C115" s="266"/>
      <c r="D115" s="266"/>
      <c r="E115" s="266"/>
      <c r="F115" s="266"/>
      <c r="G115" s="266"/>
      <c r="H115" s="266"/>
      <c r="I115" s="266"/>
      <c r="J115" s="266"/>
      <c r="K115" s="260"/>
      <c r="R115" s="260"/>
      <c r="S115" s="260"/>
      <c r="T115" s="260"/>
      <c r="U115" s="260"/>
      <c r="V115" s="260"/>
      <c r="W115" s="260"/>
      <c r="X115" s="260"/>
      <c r="Y115" s="260"/>
    </row>
    <row r="116" spans="1:25" x14ac:dyDescent="0.15">
      <c r="A116" s="259"/>
      <c r="B116" s="266"/>
      <c r="C116" s="266"/>
      <c r="D116" s="266"/>
      <c r="E116" s="266"/>
      <c r="F116" s="266"/>
      <c r="G116" s="266"/>
      <c r="H116" s="266"/>
      <c r="I116" s="266"/>
      <c r="J116" s="266"/>
      <c r="K116" s="260"/>
      <c r="R116" s="260"/>
      <c r="S116" s="260"/>
      <c r="T116" s="260"/>
      <c r="U116" s="260"/>
      <c r="V116" s="260"/>
      <c r="W116" s="260"/>
    </row>
    <row r="117" spans="1:25" x14ac:dyDescent="0.15">
      <c r="A117" s="259"/>
      <c r="B117" s="266"/>
      <c r="C117" s="266"/>
      <c r="D117" s="266"/>
      <c r="E117" s="266"/>
      <c r="F117" s="266"/>
      <c r="G117" s="266"/>
      <c r="H117" s="266"/>
      <c r="I117" s="266"/>
      <c r="J117" s="266"/>
      <c r="K117" s="260"/>
      <c r="R117" s="260"/>
      <c r="S117" s="260"/>
      <c r="T117" s="260"/>
      <c r="U117" s="260"/>
      <c r="V117" s="260"/>
      <c r="W117" s="260"/>
    </row>
    <row r="118" spans="1:25" x14ac:dyDescent="0.15">
      <c r="A118" s="259"/>
      <c r="B118" s="266"/>
      <c r="C118" s="266"/>
      <c r="D118" s="266"/>
      <c r="E118" s="266"/>
      <c r="F118" s="266"/>
      <c r="G118" s="266"/>
      <c r="H118" s="266"/>
      <c r="I118" s="266"/>
      <c r="J118" s="266"/>
      <c r="K118" s="260"/>
      <c r="R118" s="262"/>
      <c r="S118" s="262"/>
      <c r="T118" s="262"/>
      <c r="U118" s="262"/>
      <c r="V118" s="260"/>
      <c r="W118" s="260"/>
      <c r="X118" s="261"/>
      <c r="Y118" s="260"/>
    </row>
    <row r="119" spans="1:25" x14ac:dyDescent="0.15">
      <c r="A119" s="259"/>
      <c r="Q119" s="259"/>
      <c r="R119" s="262"/>
      <c r="S119" s="262"/>
      <c r="T119" s="262"/>
      <c r="U119" s="262"/>
      <c r="V119" s="260"/>
      <c r="W119" s="260"/>
      <c r="X119" s="261"/>
      <c r="Y119" s="260"/>
    </row>
    <row r="120" spans="1:25" x14ac:dyDescent="0.15">
      <c r="R120" s="271"/>
      <c r="S120" s="271"/>
      <c r="T120" s="271"/>
      <c r="U120" s="271"/>
      <c r="V120" s="271"/>
      <c r="W120" s="272"/>
      <c r="X120" s="271"/>
      <c r="Y120" s="271"/>
    </row>
    <row r="121" spans="1:25" x14ac:dyDescent="0.15">
      <c r="R121" s="271"/>
      <c r="S121" s="271"/>
      <c r="T121" s="271"/>
      <c r="U121" s="271"/>
      <c r="V121" s="271"/>
      <c r="W121" s="272"/>
      <c r="X121" s="271"/>
      <c r="Y121" s="271"/>
    </row>
  </sheetData>
  <sheetProtection password="98E1" sheet="1" objects="1" scenarios="1" selectLockedCells="1" selectUnlockedCells="1"/>
  <mergeCells count="60">
    <mergeCell ref="A2:Y4"/>
    <mergeCell ref="R7:X8"/>
    <mergeCell ref="B8:J10"/>
    <mergeCell ref="K8:K10"/>
    <mergeCell ref="R10:Y11"/>
    <mergeCell ref="R14:Y15"/>
    <mergeCell ref="B16:E20"/>
    <mergeCell ref="F16:H17"/>
    <mergeCell ref="I16:J17"/>
    <mergeCell ref="K16:L17"/>
    <mergeCell ref="M16:P17"/>
    <mergeCell ref="F18:O20"/>
    <mergeCell ref="P18:P20"/>
    <mergeCell ref="R19:V20"/>
    <mergeCell ref="W19:W20"/>
    <mergeCell ref="A27:Y29"/>
    <mergeCell ref="R32:X33"/>
    <mergeCell ref="B33:J35"/>
    <mergeCell ref="K33:K35"/>
    <mergeCell ref="R35:Y36"/>
    <mergeCell ref="R64:Y65"/>
    <mergeCell ref="R39:Y40"/>
    <mergeCell ref="B41:E45"/>
    <mergeCell ref="F41:G45"/>
    <mergeCell ref="H41:I45"/>
    <mergeCell ref="J41:K45"/>
    <mergeCell ref="L41:M45"/>
    <mergeCell ref="N41:O45"/>
    <mergeCell ref="P41:P45"/>
    <mergeCell ref="R44:V45"/>
    <mergeCell ref="W44:W45"/>
    <mergeCell ref="A52:Y54"/>
    <mergeCell ref="R57:X58"/>
    <mergeCell ref="B58:J60"/>
    <mergeCell ref="K58:K60"/>
    <mergeCell ref="R60:Y61"/>
    <mergeCell ref="P66:P70"/>
    <mergeCell ref="R69:V70"/>
    <mergeCell ref="W69:W70"/>
    <mergeCell ref="A77:Y79"/>
    <mergeCell ref="R82:X83"/>
    <mergeCell ref="B83:J85"/>
    <mergeCell ref="K83:K85"/>
    <mergeCell ref="R85:Y86"/>
    <mergeCell ref="B66:E70"/>
    <mergeCell ref="F66:G70"/>
    <mergeCell ref="H66:I70"/>
    <mergeCell ref="J66:K70"/>
    <mergeCell ref="L66:M70"/>
    <mergeCell ref="N66:O70"/>
    <mergeCell ref="R89:Y90"/>
    <mergeCell ref="B91:E95"/>
    <mergeCell ref="F91:H92"/>
    <mergeCell ref="I91:J92"/>
    <mergeCell ref="K91:L92"/>
    <mergeCell ref="M91:P92"/>
    <mergeCell ref="F93:O95"/>
    <mergeCell ref="P93:P95"/>
    <mergeCell ref="R94:V95"/>
    <mergeCell ref="W94:W95"/>
  </mergeCells>
  <phoneticPr fontId="32"/>
  <printOptions horizontalCentered="1" verticalCentered="1"/>
  <pageMargins left="0" right="0" top="0" bottom="0" header="0" footer="0"/>
  <pageSetup paperSize="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pageSetUpPr fitToPage="1"/>
  </sheetPr>
  <dimension ref="A1:BG11"/>
  <sheetViews>
    <sheetView showGridLines="0" showRowColHeaders="0" zoomScale="85" zoomScaleNormal="85" zoomScaleSheetLayoutView="85" workbookViewId="0"/>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8.625" style="1" bestFit="1" customWidth="1"/>
    <col min="57" max="57" width="14.875" customWidth="1"/>
    <col min="58" max="58" width="13.625" customWidth="1"/>
    <col min="59" max="59" width="16.5" customWidth="1"/>
  </cols>
  <sheetData>
    <row r="1" spans="1:59" ht="21.75" customHeight="1" thickBot="1" x14ac:dyDescent="0.2">
      <c r="A1" s="50" t="str">
        <f>説明!Q2&amp;"度 "&amp;説明!Q4&amp;説明!Q5</f>
        <v>平成29年度 第52回茨城県アンサンブルコンテスト県北地区大会</v>
      </c>
      <c r="B1" s="51"/>
      <c r="C1" s="51"/>
      <c r="D1" s="51"/>
      <c r="E1" s="51"/>
      <c r="F1" s="51"/>
      <c r="G1" s="50" t="s">
        <v>94</v>
      </c>
      <c r="H1" s="51"/>
      <c r="I1" s="52"/>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row>
    <row r="2" spans="1:59" ht="41.25" customHeight="1" thickBot="1" x14ac:dyDescent="0.2">
      <c r="A2" s="51"/>
      <c r="B2" s="53" t="s">
        <v>67</v>
      </c>
      <c r="C2" s="104" t="s">
        <v>303</v>
      </c>
      <c r="D2" s="53" t="s">
        <v>95</v>
      </c>
      <c r="E2" s="54" t="s">
        <v>96</v>
      </c>
      <c r="F2" s="55" t="s">
        <v>97</v>
      </c>
      <c r="G2" s="56" t="s">
        <v>98</v>
      </c>
      <c r="H2" s="57" t="s">
        <v>99</v>
      </c>
      <c r="I2" s="58" t="s">
        <v>62</v>
      </c>
      <c r="J2" s="82" t="s">
        <v>302</v>
      </c>
      <c r="K2" s="57" t="s">
        <v>100</v>
      </c>
      <c r="L2" s="57" t="s">
        <v>101</v>
      </c>
      <c r="M2" s="57" t="s">
        <v>102</v>
      </c>
      <c r="N2" s="57" t="s">
        <v>103</v>
      </c>
      <c r="O2" s="57" t="s">
        <v>104</v>
      </c>
      <c r="P2" s="57" t="s">
        <v>105</v>
      </c>
      <c r="Q2" s="57" t="s">
        <v>106</v>
      </c>
      <c r="R2" s="57" t="s">
        <v>107</v>
      </c>
      <c r="S2" s="58" t="s">
        <v>108</v>
      </c>
      <c r="T2" s="80" t="s">
        <v>162</v>
      </c>
      <c r="U2" s="58" t="s">
        <v>50</v>
      </c>
      <c r="V2" s="81" t="s">
        <v>132</v>
      </c>
      <c r="W2" s="80" t="s">
        <v>162</v>
      </c>
      <c r="X2" s="58" t="s">
        <v>55</v>
      </c>
      <c r="Y2" s="81" t="s">
        <v>132</v>
      </c>
      <c r="Z2" s="80" t="s">
        <v>162</v>
      </c>
      <c r="AA2" s="58" t="s">
        <v>56</v>
      </c>
      <c r="AB2" s="81" t="s">
        <v>132</v>
      </c>
      <c r="AC2" s="80" t="s">
        <v>162</v>
      </c>
      <c r="AD2" s="57" t="s">
        <v>57</v>
      </c>
      <c r="AE2" s="81" t="s">
        <v>132</v>
      </c>
      <c r="AF2" s="80" t="s">
        <v>162</v>
      </c>
      <c r="AG2" s="57" t="s">
        <v>58</v>
      </c>
      <c r="AH2" s="81" t="s">
        <v>132</v>
      </c>
      <c r="AI2" s="80" t="s">
        <v>162</v>
      </c>
      <c r="AJ2" s="57" t="s">
        <v>59</v>
      </c>
      <c r="AK2" s="81" t="s">
        <v>132</v>
      </c>
      <c r="AL2" s="80" t="s">
        <v>162</v>
      </c>
      <c r="AM2" s="57" t="s">
        <v>60</v>
      </c>
      <c r="AN2" s="81" t="s">
        <v>132</v>
      </c>
      <c r="AO2" s="80" t="s">
        <v>162</v>
      </c>
      <c r="AP2" s="58" t="s">
        <v>61</v>
      </c>
      <c r="AQ2" s="79" t="s">
        <v>132</v>
      </c>
      <c r="AR2" s="124" t="s">
        <v>194</v>
      </c>
      <c r="AS2" s="123" t="s">
        <v>195</v>
      </c>
      <c r="AT2" s="81" t="s">
        <v>209</v>
      </c>
      <c r="AU2" s="1176" t="s">
        <v>204</v>
      </c>
      <c r="AV2" s="1177"/>
      <c r="AW2" s="79" t="s">
        <v>205</v>
      </c>
      <c r="AX2" s="56" t="s">
        <v>14</v>
      </c>
      <c r="AY2" s="57" t="s">
        <v>109</v>
      </c>
      <c r="AZ2" s="82" t="s">
        <v>241</v>
      </c>
      <c r="BA2" s="243" t="s">
        <v>17</v>
      </c>
      <c r="BB2" s="244" t="s">
        <v>111</v>
      </c>
      <c r="BC2" s="245" t="s">
        <v>246</v>
      </c>
      <c r="BD2" s="108" t="s">
        <v>165</v>
      </c>
      <c r="BE2" s="109" t="s">
        <v>166</v>
      </c>
      <c r="BF2" s="109" t="s">
        <v>168</v>
      </c>
      <c r="BG2" s="110" t="s">
        <v>166</v>
      </c>
    </row>
    <row r="3" spans="1:59" ht="37.5" customHeight="1" thickBot="1" x14ac:dyDescent="0.2">
      <c r="A3" s="59"/>
      <c r="B3" s="83" t="str">
        <f>IF(G3="","",記入シート!$E$12)</f>
        <v/>
      </c>
      <c r="C3" s="84" t="str">
        <f>記入シート!E13</f>
        <v>県北</v>
      </c>
      <c r="D3" s="85" t="str">
        <f>IF(G3="","",記入シート!$E$14)</f>
        <v/>
      </c>
      <c r="E3" s="86" t="str">
        <f>IF(G3="","",記入シート!$E$15)</f>
        <v/>
      </c>
      <c r="F3" s="98" t="str">
        <f>IF(G3="","","Aグループ")</f>
        <v/>
      </c>
      <c r="G3" s="116" t="str">
        <f>IF(記入シート!E31="","",記入シート!E31)</f>
        <v/>
      </c>
      <c r="H3" s="87" t="str">
        <f>IF(記入シート!E32="","",記入シート!E32)</f>
        <v/>
      </c>
      <c r="I3" s="88" t="str">
        <f>IF(記入シート!E62="","",記入シート!E62)</f>
        <v/>
      </c>
      <c r="J3" s="87" t="str">
        <f>IF(記入シート!E63="","",記入シート!E63)</f>
        <v/>
      </c>
      <c r="K3" s="89" t="str">
        <f>IF(記入シート!E33="","",記入シート!E33)</f>
        <v/>
      </c>
      <c r="L3" s="89" t="str">
        <f>IF(記入シート!E34="","",記入シート!E34)</f>
        <v/>
      </c>
      <c r="M3" s="89" t="str">
        <f>IF(記入シート!E35="","",記入シート!E35)</f>
        <v/>
      </c>
      <c r="N3" s="89" t="str">
        <f>IF(記入シート!E36="","",記入シート!E36)</f>
        <v/>
      </c>
      <c r="O3" s="89" t="str">
        <f>IF(記入シート!E37="","",記入シート!E37)</f>
        <v/>
      </c>
      <c r="P3" s="89" t="str">
        <f>IF(記入シート!E38="","",記入シート!E38)</f>
        <v/>
      </c>
      <c r="Q3" s="89" t="str">
        <f>IF(記入シート!E39="","",記入シート!E39)</f>
        <v/>
      </c>
      <c r="R3" s="89" t="str">
        <f>IF(記入シート!E40="","",記入シート!E40)</f>
        <v/>
      </c>
      <c r="S3" s="91" t="str">
        <f>IF(記入シート!E41="","",記入シート!E41)</f>
        <v/>
      </c>
      <c r="T3" s="92" t="str">
        <f>IF(記入シート!E43=0,"",記入シート!E43)</f>
        <v/>
      </c>
      <c r="U3" s="93" t="str">
        <f>IF(記入シート!E42="","",記入シート!E42)</f>
        <v/>
      </c>
      <c r="V3" s="94" t="str">
        <f>IF(記入シート!F42=0,"",記入シート!F42)</f>
        <v/>
      </c>
      <c r="W3" s="92" t="str">
        <f>IF(記入シート!E45=0,"",記入シート!E45)</f>
        <v/>
      </c>
      <c r="X3" s="93" t="str">
        <f>IF(記入シート!E44="","",記入シート!E44)</f>
        <v/>
      </c>
      <c r="Y3" s="94" t="str">
        <f>IF(記入シート!F44=0,"",記入シート!F44)</f>
        <v/>
      </c>
      <c r="Z3" s="95" t="str">
        <f>IF(記入シート!E47=0,"",記入シート!E47)</f>
        <v/>
      </c>
      <c r="AA3" s="93" t="str">
        <f>IF(記入シート!E46="","",記入シート!E46)</f>
        <v/>
      </c>
      <c r="AB3" s="94" t="str">
        <f>IF(記入シート!F46=0,"",記入シート!F46)</f>
        <v/>
      </c>
      <c r="AC3" s="83" t="str">
        <f>IF(記入シート!E49="","",記入シート!E49)</f>
        <v/>
      </c>
      <c r="AD3" s="87" t="str">
        <f>IF(記入シート!E48="","",記入シート!E48)</f>
        <v/>
      </c>
      <c r="AE3" s="94" t="str">
        <f>IF(記入シート!F48=0,"",記入シート!F48)</f>
        <v/>
      </c>
      <c r="AF3" s="83" t="str">
        <f>IF(記入シート!E51="","",記入シート!E51)</f>
        <v/>
      </c>
      <c r="AG3" s="87" t="str">
        <f>IF(記入シート!E50="","",記入シート!E50)</f>
        <v/>
      </c>
      <c r="AH3" s="94" t="str">
        <f>IF(記入シート!F50=0,"",記入シート!F50)</f>
        <v/>
      </c>
      <c r="AI3" s="83" t="str">
        <f>IF(記入シート!E53="","",記入シート!E53)</f>
        <v/>
      </c>
      <c r="AJ3" s="87" t="str">
        <f>IF(記入シート!E52="","",記入シート!E52)</f>
        <v/>
      </c>
      <c r="AK3" s="94" t="str">
        <f>IF(記入シート!F52=0,"",記入シート!F52)</f>
        <v/>
      </c>
      <c r="AL3" s="83" t="str">
        <f>IF(記入シート!E55="","",記入シート!E55)</f>
        <v/>
      </c>
      <c r="AM3" s="87" t="str">
        <f>IF(記入シート!E54="","",記入シート!E54)</f>
        <v/>
      </c>
      <c r="AN3" s="94" t="str">
        <f>IF(記入シート!F54=0,"",記入シート!F54)</f>
        <v/>
      </c>
      <c r="AO3" s="96" t="str">
        <f>IF(記入シート!E57="","",記入シート!E57)</f>
        <v/>
      </c>
      <c r="AP3" s="93" t="str">
        <f>IF(記入シート!E56="","",記入シート!E56)</f>
        <v/>
      </c>
      <c r="AQ3" s="97" t="str">
        <f>IF(記入シート!F56=0,"",記入シート!F56)</f>
        <v/>
      </c>
      <c r="AR3" s="93" t="str">
        <f>IF(記入シート!E58="","",記入シート!E58)</f>
        <v/>
      </c>
      <c r="AS3" s="93" t="str">
        <f>IF(記入シート!F58=0,"",記入シート!F58)</f>
        <v/>
      </c>
      <c r="AT3" s="94" t="str">
        <f>IF(記入シート!E59=0,"",記入シート!E59)</f>
        <v/>
      </c>
      <c r="AU3" s="83" t="str">
        <f>IF(記入シート!E60=0,"",記入シート!E60)</f>
        <v/>
      </c>
      <c r="AV3" s="94" t="str">
        <f>IF(記入シート!F60=0,"",記入シート!F60)</f>
        <v/>
      </c>
      <c r="AW3" s="97" t="str">
        <f>IF(記入シート!E61=0,"",記入シート!E61)</f>
        <v/>
      </c>
      <c r="AX3" s="125" t="str">
        <f>IF(記入シート!E17="","",記入シート!E17)</f>
        <v/>
      </c>
      <c r="AY3" s="111" t="str">
        <f>IF(記入シート!E18="","",記入シート!E18)</f>
        <v/>
      </c>
      <c r="AZ3" s="111" t="str">
        <f>IF(記入シート!E22="","",記入シート!E22)</f>
        <v/>
      </c>
      <c r="BA3" s="112" t="str">
        <f>IF(記入シート!E19="","",記入シート!E19)</f>
        <v/>
      </c>
      <c r="BB3" s="112" t="str">
        <f>IF(記入シート!E20="","",記入シート!E20)</f>
        <v/>
      </c>
      <c r="BC3" s="242" t="str">
        <f>IF(記入シート!E21="","",記入シート!E21)</f>
        <v/>
      </c>
      <c r="BD3" s="113" t="str">
        <f>IF(記入シート!E23="","",記入シート!E23)</f>
        <v/>
      </c>
      <c r="BE3" s="114" t="str">
        <f>IF(記入シート!E24="","",記入シート!E24)</f>
        <v/>
      </c>
      <c r="BF3" s="114" t="str">
        <f>IF(記入シート!E25="","",記入シート!E25)</f>
        <v/>
      </c>
      <c r="BG3" s="115" t="str">
        <f>IF(記入シート!E26="","",記入シート!E26)</f>
        <v/>
      </c>
    </row>
    <row r="4" spans="1:59" ht="37.5" customHeight="1" thickBot="1" x14ac:dyDescent="0.2">
      <c r="A4" s="51"/>
      <c r="B4" s="83" t="str">
        <f>IF(G4="","",記入シート!$E$12)</f>
        <v/>
      </c>
      <c r="C4" s="84" t="str">
        <f>記入シート!E13</f>
        <v>県北</v>
      </c>
      <c r="D4" s="85" t="str">
        <f>IF(G4="","",記入シート!$E$14)</f>
        <v/>
      </c>
      <c r="E4" s="86" t="str">
        <f>IF(G4="","",記入シート!$E$15)</f>
        <v/>
      </c>
      <c r="F4" s="98" t="str">
        <f>IF(G4="","","Ｂグループ")</f>
        <v/>
      </c>
      <c r="G4" s="117" t="str">
        <f>IF(記入シート!G31="","",記入シート!G31)</f>
        <v/>
      </c>
      <c r="H4" s="99" t="str">
        <f>IF(記入シート!G32="","",記入シート!G32)</f>
        <v/>
      </c>
      <c r="I4" s="100" t="str">
        <f>IF(記入シート!G62="","",記入シート!G62)</f>
        <v/>
      </c>
      <c r="J4" s="87" t="str">
        <f>IF(記入シート!G63="","",記入シート!G63)</f>
        <v/>
      </c>
      <c r="K4" s="89" t="str">
        <f>IF(記入シート!G33="","",記入シート!G33)</f>
        <v/>
      </c>
      <c r="L4" s="89" t="str">
        <f>IF(記入シート!G34="","",記入シート!G34)</f>
        <v/>
      </c>
      <c r="M4" s="90" t="str">
        <f>IF(記入シート!G35="","",記入シート!G35)</f>
        <v/>
      </c>
      <c r="N4" s="89" t="str">
        <f>IF(記入シート!G36="","",記入シート!G36)</f>
        <v/>
      </c>
      <c r="O4" s="89" t="str">
        <f>IF(記入シート!G37="","",記入シート!G37)</f>
        <v/>
      </c>
      <c r="P4" s="90" t="str">
        <f>IF(記入シート!G38="","",記入シート!G38)</f>
        <v/>
      </c>
      <c r="Q4" s="89" t="str">
        <f>IF(記入シート!G39="","",記入シート!G39)</f>
        <v/>
      </c>
      <c r="R4" s="89" t="str">
        <f>IF(記入シート!G40="","",記入シート!G40)</f>
        <v/>
      </c>
      <c r="S4" s="91" t="str">
        <f>IF(記入シート!G41="","",記入シート!G41)</f>
        <v/>
      </c>
      <c r="T4" s="92" t="str">
        <f>IF(記入シート!G43=0,"",記入シート!G43)</f>
        <v/>
      </c>
      <c r="U4" s="93" t="str">
        <f>IF(記入シート!G42="","",記入シート!G42)</f>
        <v/>
      </c>
      <c r="V4" s="94" t="str">
        <f>IF(記入シート!H42=0,"",記入シート!H42)</f>
        <v/>
      </c>
      <c r="W4" s="92" t="str">
        <f>IF(記入シート!G45=0,"",記入シート!G45)</f>
        <v/>
      </c>
      <c r="X4" s="93" t="str">
        <f>IF(記入シート!G44="","",記入シート!G44)</f>
        <v/>
      </c>
      <c r="Y4" s="94" t="str">
        <f>IF(記入シート!H44=0,"",記入シート!H44)</f>
        <v/>
      </c>
      <c r="Z4" s="95" t="str">
        <f>IF(記入シート!G47=0,"",記入シート!G47)</f>
        <v/>
      </c>
      <c r="AA4" s="93" t="str">
        <f>IF(記入シート!G46="","",記入シート!G46)</f>
        <v/>
      </c>
      <c r="AB4" s="94" t="str">
        <f>IF(記入シート!H46=0,"",記入シート!H46)</f>
        <v/>
      </c>
      <c r="AC4" s="83" t="str">
        <f>IF(記入シート!G49="","",記入シート!G49)</f>
        <v/>
      </c>
      <c r="AD4" s="87" t="str">
        <f>IF(記入シート!G48="","",記入シート!G48)</f>
        <v/>
      </c>
      <c r="AE4" s="94" t="str">
        <f>IF(記入シート!H48=0,"",記入シート!H48)</f>
        <v/>
      </c>
      <c r="AF4" s="83" t="str">
        <f>IF(記入シート!G51="","",記入シート!G51)</f>
        <v/>
      </c>
      <c r="AG4" s="87" t="str">
        <f>IF(記入シート!G50="","",記入シート!G50)</f>
        <v/>
      </c>
      <c r="AH4" s="94" t="str">
        <f>IF(記入シート!H50=0,"",記入シート!H50)</f>
        <v/>
      </c>
      <c r="AI4" s="83" t="str">
        <f>IF(記入シート!G53="","",記入シート!G53)</f>
        <v/>
      </c>
      <c r="AJ4" s="87" t="str">
        <f>IF(記入シート!G52="","",記入シート!G52)</f>
        <v/>
      </c>
      <c r="AK4" s="94" t="str">
        <f>IF(記入シート!H52=0,"",記入シート!H52)</f>
        <v/>
      </c>
      <c r="AL4" s="83" t="str">
        <f>IF(記入シート!G55="","",記入シート!G55)</f>
        <v/>
      </c>
      <c r="AM4" s="87" t="str">
        <f>IF(記入シート!G54="","",記入シート!G54)</f>
        <v/>
      </c>
      <c r="AN4" s="94" t="str">
        <f>IF(記入シート!H54=0,"",記入シート!H54)</f>
        <v/>
      </c>
      <c r="AO4" s="96" t="str">
        <f>IF(記入シート!G57="","",記入シート!G57)</f>
        <v/>
      </c>
      <c r="AP4" s="93" t="str">
        <f>IF(記入シート!G56="","",記入シート!G56)</f>
        <v/>
      </c>
      <c r="AQ4" s="97" t="str">
        <f>IF(記入シート!H56=0,"",記入シート!H56)</f>
        <v/>
      </c>
      <c r="AR4" s="93" t="str">
        <f>IF(記入シート!G58="","",記入シート!G58)</f>
        <v/>
      </c>
      <c r="AS4" s="143" t="str">
        <f>IF(記入シート!H58=0,"",記入シート!H58)</f>
        <v/>
      </c>
      <c r="AT4" s="126" t="str">
        <f>IF(記入シート!G59=0,"",記入シート!G59)</f>
        <v/>
      </c>
      <c r="AU4" s="83" t="str">
        <f>IF(記入シート!G60=0,"",記入シート!G60)</f>
        <v/>
      </c>
      <c r="AV4" s="94" t="str">
        <f>IF(記入シート!H60=0,"",記入シート!H60)</f>
        <v/>
      </c>
      <c r="AW4" s="97" t="str">
        <f>IF(記入シート!G61=0,"",記入シート!G61)</f>
        <v/>
      </c>
      <c r="AX4" s="51"/>
      <c r="AY4" s="51"/>
      <c r="AZ4" s="51"/>
      <c r="BA4" s="51"/>
      <c r="BB4" s="51"/>
      <c r="BC4" s="51"/>
    </row>
    <row r="5" spans="1:59" ht="37.5" customHeight="1" thickBot="1" x14ac:dyDescent="0.2">
      <c r="A5" s="51"/>
      <c r="B5" s="83" t="str">
        <f>IF(G5="","",記入シート!$E$12)</f>
        <v/>
      </c>
      <c r="C5" s="84" t="str">
        <f>記入シート!E13</f>
        <v>県北</v>
      </c>
      <c r="D5" s="85" t="str">
        <f>IF(G5="","",記入シート!$E$14)</f>
        <v/>
      </c>
      <c r="E5" s="86" t="str">
        <f>IF(G5="","",記入シート!$E$15)</f>
        <v/>
      </c>
      <c r="F5" s="97" t="str">
        <f>IF(G5="","","Ｃグループ")</f>
        <v/>
      </c>
      <c r="G5" s="116" t="str">
        <f>IF(記入シート!I31="","",記入シート!I31)</f>
        <v/>
      </c>
      <c r="H5" s="87" t="str">
        <f>IF(記入シート!I32="","",記入シート!I32)</f>
        <v/>
      </c>
      <c r="I5" s="88" t="str">
        <f>IF(記入シート!I62="","",記入シート!I62)</f>
        <v/>
      </c>
      <c r="J5" s="87" t="str">
        <f>IF(記入シート!I63="","",記入シート!I63)</f>
        <v/>
      </c>
      <c r="K5" s="89" t="str">
        <f>IF(記入シート!I33="","",記入シート!I33)</f>
        <v/>
      </c>
      <c r="L5" s="89" t="str">
        <f>IF(記入シート!I34="","",記入シート!I34)</f>
        <v/>
      </c>
      <c r="M5" s="90" t="str">
        <f>IF(記入シート!I35="","",記入シート!I35)</f>
        <v/>
      </c>
      <c r="N5" s="89" t="str">
        <f>IF(記入シート!I36="","",記入シート!I36)</f>
        <v/>
      </c>
      <c r="O5" s="89" t="str">
        <f>IF(記入シート!I37="","",記入シート!I37)</f>
        <v/>
      </c>
      <c r="P5" s="90" t="str">
        <f>IF(記入シート!I38="","",記入シート!I38)</f>
        <v/>
      </c>
      <c r="Q5" s="89" t="str">
        <f>IF(記入シート!I39="","",記入シート!I39)</f>
        <v/>
      </c>
      <c r="R5" s="89" t="str">
        <f>IF(記入シート!I40="","",記入シート!I40)</f>
        <v/>
      </c>
      <c r="S5" s="91" t="str">
        <f>IF(記入シート!I41="","",記入シート!I41)</f>
        <v/>
      </c>
      <c r="T5" s="92" t="str">
        <f>IF(記入シート!I43=0,"",記入シート!I43)</f>
        <v/>
      </c>
      <c r="U5" s="93" t="str">
        <f>IF(記入シート!I42="","",記入シート!I42)</f>
        <v/>
      </c>
      <c r="V5" s="94" t="str">
        <f>IF(記入シート!J42=0,"",記入シート!J42)</f>
        <v/>
      </c>
      <c r="W5" s="92" t="str">
        <f>IF(記入シート!I45=0,"",記入シート!I45)</f>
        <v/>
      </c>
      <c r="X5" s="93" t="str">
        <f>IF(記入シート!I44="","",記入シート!I44)</f>
        <v/>
      </c>
      <c r="Y5" s="94" t="str">
        <f>IF(記入シート!J44=0,"",記入シート!J44)</f>
        <v/>
      </c>
      <c r="Z5" s="95" t="str">
        <f>IF(記入シート!I47=0,"",記入シート!I47)</f>
        <v/>
      </c>
      <c r="AA5" s="93" t="str">
        <f>IF(記入シート!I46="","",記入シート!I46)</f>
        <v/>
      </c>
      <c r="AB5" s="94" t="str">
        <f>IF(記入シート!J46=0,"",記入シート!J46)</f>
        <v/>
      </c>
      <c r="AC5" s="83" t="str">
        <f>IF(記入シート!I49="","",記入シート!I49)</f>
        <v/>
      </c>
      <c r="AD5" s="87" t="str">
        <f>IF(記入シート!I48="","",記入シート!I48)</f>
        <v/>
      </c>
      <c r="AE5" s="94" t="str">
        <f>IF(記入シート!J48=0,"",記入シート!J48)</f>
        <v/>
      </c>
      <c r="AF5" s="83" t="str">
        <f>IF(記入シート!I51="","",記入シート!I51)</f>
        <v/>
      </c>
      <c r="AG5" s="87" t="str">
        <f>IF(記入シート!I50="","",記入シート!I50)</f>
        <v/>
      </c>
      <c r="AH5" s="94" t="str">
        <f>IF(記入シート!J50=0,"",記入シート!J50)</f>
        <v/>
      </c>
      <c r="AI5" s="83" t="str">
        <f>IF(記入シート!I53="","",記入シート!I53)</f>
        <v/>
      </c>
      <c r="AJ5" s="87" t="str">
        <f>IF(記入シート!I52="","",記入シート!I52)</f>
        <v/>
      </c>
      <c r="AK5" s="94" t="str">
        <f>IF(記入シート!J52=0,"",記入シート!J52)</f>
        <v/>
      </c>
      <c r="AL5" s="83" t="str">
        <f>IF(記入シート!I55="","",記入シート!I55)</f>
        <v/>
      </c>
      <c r="AM5" s="87" t="str">
        <f>IF(記入シート!I54="","",記入シート!I54)</f>
        <v/>
      </c>
      <c r="AN5" s="94" t="str">
        <f>IF(記入シート!J54=0,"",記入シート!J54)</f>
        <v/>
      </c>
      <c r="AO5" s="96" t="str">
        <f>IF(記入シート!I57="","",記入シート!I57)</f>
        <v/>
      </c>
      <c r="AP5" s="93" t="str">
        <f>IF(記入シート!I56="","",記入シート!I56)</f>
        <v/>
      </c>
      <c r="AQ5" s="98" t="str">
        <f>IF(記入シート!J56=0,"",記入シート!J56)</f>
        <v/>
      </c>
      <c r="AR5" s="93" t="str">
        <f>IF(記入シート!I58="","",記入シート!I58)</f>
        <v/>
      </c>
      <c r="AS5" s="143" t="str">
        <f>IF(記入シート!J58=0,"",記入シート!J58)</f>
        <v/>
      </c>
      <c r="AT5" s="126" t="str">
        <f>IF(記入シート!I59=0,"",記入シート!I59)</f>
        <v/>
      </c>
      <c r="AU5" s="83" t="str">
        <f>IF(記入シート!I60=0,"",記入シート!I60)</f>
        <v/>
      </c>
      <c r="AV5" s="94" t="str">
        <f>IF(記入シート!J60=0,"",記入シート!J60)</f>
        <v/>
      </c>
      <c r="AW5" s="97" t="str">
        <f>IF(記入シート!I61=0,"",記入シート!I61)</f>
        <v/>
      </c>
      <c r="AX5" s="51"/>
      <c r="AY5" s="51"/>
      <c r="AZ5" s="51"/>
      <c r="BA5" s="51"/>
      <c r="BB5" s="51"/>
      <c r="BC5" s="51"/>
    </row>
    <row r="6" spans="1:59"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row>
    <row r="7" spans="1:59"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row>
    <row r="8" spans="1:59"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row>
    <row r="9" spans="1:59"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row>
    <row r="10" spans="1:59"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row>
    <row r="11" spans="1:59"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row>
  </sheetData>
  <sheetProtection password="98E1" sheet="1" objects="1" scenarios="1"/>
  <mergeCells count="1">
    <mergeCell ref="AU2:AV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pageSetUpPr fitToPage="1"/>
  </sheetPr>
  <dimension ref="A1:BG11"/>
  <sheetViews>
    <sheetView showGridLines="0" showRowColHeaders="0" zoomScale="85" zoomScaleNormal="85" zoomScaleSheetLayoutView="100" workbookViewId="0"/>
  </sheetViews>
  <sheetFormatPr defaultColWidth="8.875" defaultRowHeight="13.5" x14ac:dyDescent="0.15"/>
  <cols>
    <col min="1" max="1" width="2.125" style="1" customWidth="1"/>
    <col min="2" max="2" width="9.375" style="1" customWidth="1"/>
    <col min="3" max="3" width="7.625" style="1" customWidth="1"/>
    <col min="4" max="4" width="31.125" style="1" customWidth="1"/>
    <col min="5" max="5" width="38.625" style="1" customWidth="1"/>
    <col min="6" max="6" width="16.125" style="1" customWidth="1"/>
    <col min="7" max="8" width="12.5" style="1" customWidth="1"/>
    <col min="9" max="10" width="10" style="1" customWidth="1"/>
    <col min="11" max="11" width="45" style="1" customWidth="1"/>
    <col min="12" max="12" width="60" style="1" customWidth="1"/>
    <col min="13" max="13" width="31.375" style="1" customWidth="1"/>
    <col min="14" max="15" width="25" style="1" customWidth="1"/>
    <col min="16" max="16" width="20.625" style="1" customWidth="1"/>
    <col min="17" max="18" width="22.5" style="1" customWidth="1"/>
    <col min="19" max="19" width="20" style="1" customWidth="1"/>
    <col min="20" max="20" width="5.875" style="1" customWidth="1"/>
    <col min="21" max="21" width="20" style="1" customWidth="1"/>
    <col min="22" max="23" width="6.125" style="1" customWidth="1"/>
    <col min="24" max="24" width="20" style="1" customWidth="1"/>
    <col min="25" max="26" width="6.125" style="1" customWidth="1"/>
    <col min="27" max="27" width="20" style="1" customWidth="1"/>
    <col min="28" max="29" width="6.125" style="1" customWidth="1"/>
    <col min="30" max="30" width="20" style="1" customWidth="1"/>
    <col min="31" max="32" width="6.125" style="1" customWidth="1"/>
    <col min="33" max="33" width="20" style="1" customWidth="1"/>
    <col min="34" max="35" width="6.125" style="1" customWidth="1"/>
    <col min="36" max="36" width="20" style="1" customWidth="1"/>
    <col min="37" max="38" width="6.125" style="1" customWidth="1"/>
    <col min="39" max="39" width="20" style="1" customWidth="1"/>
    <col min="40" max="41" width="6.125" style="1" customWidth="1"/>
    <col min="42" max="42" width="20" style="1" customWidth="1"/>
    <col min="43" max="43" width="6.125" style="1" customWidth="1"/>
    <col min="44" max="44" width="22.375" style="1" customWidth="1"/>
    <col min="45" max="46" width="9" style="1" customWidth="1"/>
    <col min="47" max="47" width="16.375" style="1" customWidth="1"/>
    <col min="48" max="49" width="9" style="1" customWidth="1"/>
    <col min="50" max="50" width="8.875" style="1"/>
    <col min="51" max="52" width="16.125" style="1" customWidth="1"/>
    <col min="53" max="53" width="12.625" style="1" customWidth="1"/>
    <col min="54" max="54" width="25" style="1" customWidth="1"/>
    <col min="55" max="55" width="32" style="1" bestFit="1" customWidth="1"/>
    <col min="57" max="57" width="14.875" customWidth="1"/>
    <col min="58" max="58" width="13.625" customWidth="1"/>
    <col min="59" max="59" width="16.5" customWidth="1"/>
  </cols>
  <sheetData>
    <row r="1" spans="1:59" ht="21.75" customHeight="1" thickBot="1" x14ac:dyDescent="0.2">
      <c r="A1" s="50" t="str">
        <f>"(例)"&amp;説明!Q2&amp;"度 "&amp;説明!Q4&amp;説明!Q5</f>
        <v>(例)平成29年度 第52回茨城県アンサンブルコンテスト県北地区大会</v>
      </c>
      <c r="B1" s="51"/>
      <c r="C1" s="51"/>
      <c r="D1" s="51"/>
      <c r="E1" s="51"/>
      <c r="F1" s="51"/>
      <c r="G1" s="50" t="s">
        <v>94</v>
      </c>
      <c r="H1" s="51"/>
      <c r="I1" s="52" t="s">
        <v>113</v>
      </c>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row>
    <row r="2" spans="1:59" ht="41.25" customHeight="1" thickBot="1" x14ac:dyDescent="0.2">
      <c r="A2" s="51"/>
      <c r="B2" s="422" t="s">
        <v>67</v>
      </c>
      <c r="C2" s="422" t="s">
        <v>303</v>
      </c>
      <c r="D2" s="422" t="s">
        <v>95</v>
      </c>
      <c r="E2" s="423" t="s">
        <v>96</v>
      </c>
      <c r="F2" s="424" t="s">
        <v>97</v>
      </c>
      <c r="G2" s="425" t="s">
        <v>98</v>
      </c>
      <c r="H2" s="426" t="s">
        <v>99</v>
      </c>
      <c r="I2" s="427" t="s">
        <v>62</v>
      </c>
      <c r="J2" s="426" t="s">
        <v>302</v>
      </c>
      <c r="K2" s="426" t="s">
        <v>100</v>
      </c>
      <c r="L2" s="426" t="s">
        <v>101</v>
      </c>
      <c r="M2" s="426" t="s">
        <v>102</v>
      </c>
      <c r="N2" s="426" t="s">
        <v>103</v>
      </c>
      <c r="O2" s="426" t="s">
        <v>104</v>
      </c>
      <c r="P2" s="426" t="s">
        <v>105</v>
      </c>
      <c r="Q2" s="426" t="s">
        <v>106</v>
      </c>
      <c r="R2" s="426" t="s">
        <v>107</v>
      </c>
      <c r="S2" s="427" t="s">
        <v>108</v>
      </c>
      <c r="T2" s="428" t="s">
        <v>162</v>
      </c>
      <c r="U2" s="427" t="s">
        <v>50</v>
      </c>
      <c r="V2" s="429" t="s">
        <v>132</v>
      </c>
      <c r="W2" s="428" t="s">
        <v>162</v>
      </c>
      <c r="X2" s="427" t="s">
        <v>55</v>
      </c>
      <c r="Y2" s="429" t="s">
        <v>132</v>
      </c>
      <c r="Z2" s="428" t="s">
        <v>162</v>
      </c>
      <c r="AA2" s="427" t="s">
        <v>56</v>
      </c>
      <c r="AB2" s="429" t="s">
        <v>132</v>
      </c>
      <c r="AC2" s="428" t="s">
        <v>162</v>
      </c>
      <c r="AD2" s="426" t="s">
        <v>57</v>
      </c>
      <c r="AE2" s="429" t="s">
        <v>132</v>
      </c>
      <c r="AF2" s="428" t="s">
        <v>162</v>
      </c>
      <c r="AG2" s="426" t="s">
        <v>58</v>
      </c>
      <c r="AH2" s="429" t="s">
        <v>132</v>
      </c>
      <c r="AI2" s="428" t="s">
        <v>162</v>
      </c>
      <c r="AJ2" s="426" t="s">
        <v>59</v>
      </c>
      <c r="AK2" s="429" t="s">
        <v>132</v>
      </c>
      <c r="AL2" s="428" t="s">
        <v>162</v>
      </c>
      <c r="AM2" s="426" t="s">
        <v>60</v>
      </c>
      <c r="AN2" s="429" t="s">
        <v>132</v>
      </c>
      <c r="AO2" s="428" t="s">
        <v>162</v>
      </c>
      <c r="AP2" s="427" t="s">
        <v>61</v>
      </c>
      <c r="AQ2" s="424" t="s">
        <v>132</v>
      </c>
      <c r="AR2" s="430" t="s">
        <v>194</v>
      </c>
      <c r="AS2" s="431" t="s">
        <v>195</v>
      </c>
      <c r="AT2" s="429" t="s">
        <v>209</v>
      </c>
      <c r="AU2" s="1178" t="s">
        <v>204</v>
      </c>
      <c r="AV2" s="1179"/>
      <c r="AW2" s="424" t="s">
        <v>205</v>
      </c>
      <c r="AX2" s="425" t="s">
        <v>14</v>
      </c>
      <c r="AY2" s="426" t="s">
        <v>109</v>
      </c>
      <c r="AZ2" s="426" t="s">
        <v>110</v>
      </c>
      <c r="BA2" s="432" t="s">
        <v>17</v>
      </c>
      <c r="BB2" s="433" t="s">
        <v>111</v>
      </c>
      <c r="BC2" s="434" t="s">
        <v>246</v>
      </c>
      <c r="BD2" s="435" t="s">
        <v>165</v>
      </c>
      <c r="BE2" s="436" t="s">
        <v>166</v>
      </c>
      <c r="BF2" s="436" t="s">
        <v>168</v>
      </c>
      <c r="BG2" s="437" t="s">
        <v>166</v>
      </c>
    </row>
    <row r="3" spans="1:59" ht="37.5" customHeight="1" thickBot="1" x14ac:dyDescent="0.2">
      <c r="A3" s="59"/>
      <c r="B3" s="438" t="str">
        <f>'（例）記入シート'!$E$12</f>
        <v>中学校</v>
      </c>
      <c r="C3" s="439" t="str">
        <f>'（例）記入シート'!E13</f>
        <v>県北</v>
      </c>
      <c r="D3" s="440" t="str">
        <f>'（例）記入シート'!$E$14</f>
        <v>日立市立安紺中学校</v>
      </c>
      <c r="E3" s="441" t="str">
        <f>'（例）記入シート'!$E$15</f>
        <v>ひたちしりつあんこんちゅうがっこう</v>
      </c>
      <c r="F3" s="442" t="s">
        <v>112</v>
      </c>
      <c r="G3" s="443" t="str">
        <f>'（例）記入シート'!E31</f>
        <v>打楽器</v>
      </c>
      <c r="H3" s="444" t="str">
        <f>'（例）記入シート'!E32</f>
        <v>七重奏</v>
      </c>
      <c r="I3" s="445">
        <f>'（例）記入シート'!E62</f>
        <v>0.1944444444444445</v>
      </c>
      <c r="J3" s="444" t="str">
        <f>'（例）記入シート'!E63</f>
        <v>あり</v>
      </c>
      <c r="K3" s="446" t="str">
        <f>'（例）記入シート'!E33</f>
        <v>ヴォルケーノ・タワー</v>
      </c>
      <c r="L3" s="446" t="str">
        <f>'（例）記入シート'!E34</f>
        <v>ぼるけーの・たわー</v>
      </c>
      <c r="M3" s="447" t="str">
        <f>'（例）記入シート'!E35</f>
        <v>The Volcano Tower</v>
      </c>
      <c r="N3" s="446" t="str">
        <f>'（例）記入シート'!E36</f>
        <v>グラステイル</v>
      </c>
      <c r="O3" s="446" t="str">
        <f>'（例）記入シート'!E37</f>
        <v>ぐらすている</v>
      </c>
      <c r="P3" s="447" t="str">
        <f>'（例）記入シート'!E38</f>
        <v>Jerry　Grasstail</v>
      </c>
      <c r="Q3" s="446" t="str">
        <f>'（例）記入シート'!E39</f>
        <v>なし</v>
      </c>
      <c r="R3" s="446" t="str">
        <f>'（例）記入シート'!E40</f>
        <v>なし</v>
      </c>
      <c r="S3" s="448" t="str">
        <f>'（例）記入シート'!E41</f>
        <v>なし</v>
      </c>
      <c r="T3" s="449" t="str">
        <f>'（例）記入シート'!E43</f>
        <v>Perc</v>
      </c>
      <c r="U3" s="450" t="str">
        <f>'（例）記入シート'!E42</f>
        <v>吹連　次郎</v>
      </c>
      <c r="V3" s="451" t="str">
        <f>'（例）記入シート'!F42</f>
        <v>○</v>
      </c>
      <c r="W3" s="449" t="str">
        <f>'（例）記入シート'!E45</f>
        <v>Perc</v>
      </c>
      <c r="X3" s="450" t="str">
        <f>'（例）記入シート'!E44</f>
        <v>吹連　三郎</v>
      </c>
      <c r="Y3" s="451" t="str">
        <f>'（例）記入シート'!F44</f>
        <v>×</v>
      </c>
      <c r="Z3" s="452" t="str">
        <f>'（例）記入シート'!E47</f>
        <v>Perc</v>
      </c>
      <c r="AA3" s="450" t="str">
        <f>'（例）記入シート'!E46</f>
        <v>吹連　四郎</v>
      </c>
      <c r="AB3" s="451" t="str">
        <f>'（例）記入シート'!F46</f>
        <v>○</v>
      </c>
      <c r="AC3" s="438" t="str">
        <f>IF('（例）記入シート'!E49="","",'（例）記入シート'!E49)</f>
        <v>Perc</v>
      </c>
      <c r="AD3" s="444" t="str">
        <f>IF('（例）記入シート'!E48="","",'（例）記入シート'!E48)</f>
        <v>吹連　五郎</v>
      </c>
      <c r="AE3" s="451" t="str">
        <f>IF('（例）記入シート'!F48=0,"",'（例）記入シート'!F48)</f>
        <v>○</v>
      </c>
      <c r="AF3" s="438" t="str">
        <f>IF('（例）記入シート'!E51="","",'（例）記入シート'!E51)</f>
        <v>Perc</v>
      </c>
      <c r="AG3" s="444" t="str">
        <f>IF('（例）記入シート'!E50="","",'（例）記入シート'!E50)</f>
        <v>吹連　六郎</v>
      </c>
      <c r="AH3" s="451" t="str">
        <f>IF('（例）記入シート'!F50=0,"",'（例）記入シート'!F50)</f>
        <v>×</v>
      </c>
      <c r="AI3" s="438" t="str">
        <f>IF('（例）記入シート'!E53="","",'（例）記入シート'!E53)</f>
        <v>Perc</v>
      </c>
      <c r="AJ3" s="444" t="str">
        <f>IF('（例）記入シート'!E52="","",'（例）記入シート'!E52)</f>
        <v>吹連　七郎</v>
      </c>
      <c r="AK3" s="451" t="str">
        <f>IF('（例）記入シート'!F52=0,"",'（例）記入シート'!F52)</f>
        <v>○</v>
      </c>
      <c r="AL3" s="438" t="str">
        <f>IF('（例）記入シート'!E55="","",'（例）記入シート'!E55)</f>
        <v>Perc</v>
      </c>
      <c r="AM3" s="444" t="str">
        <f>IF('（例）記入シート'!E54="","",'（例）記入シート'!E54)</f>
        <v>吹連　八郎</v>
      </c>
      <c r="AN3" s="451" t="str">
        <f>IF('（例）記入シート'!F54=0,"",'（例）記入シート'!F54)</f>
        <v>○</v>
      </c>
      <c r="AO3" s="453" t="str">
        <f>IF('（例）記入シート'!E57="","",'（例）記入シート'!E57)</f>
        <v/>
      </c>
      <c r="AP3" s="450" t="str">
        <f>IF(記入シート!E56="","",記入シート!E56)</f>
        <v/>
      </c>
      <c r="AQ3" s="454" t="str">
        <f>IF(記入シート!F56=0,"",記入シート!F56)</f>
        <v/>
      </c>
      <c r="AR3" s="450" t="str">
        <f>IF('（例）記入シート'!E58="","",'（例）記入シート'!E58)</f>
        <v>マリンバ１・ティンパニ４・ビブラフォン１・トムトム４・レインスティック１・スモールマラカス１</v>
      </c>
      <c r="AS3" s="450" t="str">
        <f>IF('（例）記入シート'!F58=0,,'（例）記入シート'!F58)</f>
        <v>○</v>
      </c>
      <c r="AT3" s="451">
        <f>IF('（例）記入シート'!E59=0,"",'（例）記入シート'!E59)</f>
        <v>15</v>
      </c>
      <c r="AU3" s="438" t="str">
        <f>IF('（例）記入シート'!E60=0,"",'（例）記入シート'!E60)</f>
        <v>吹連出版</v>
      </c>
      <c r="AV3" s="451" t="str">
        <f>IF('（例）記入シート'!F60=0,"",'（例）記入シート'!F60)</f>
        <v>販売</v>
      </c>
      <c r="AW3" s="454">
        <f>IF('（例）記入シート'!E61=0,"",'（例）記入シート'!E61)</f>
        <v>1</v>
      </c>
      <c r="AX3" s="455">
        <f>'（例）記入シート'!E17</f>
        <v>15</v>
      </c>
      <c r="AY3" s="456" t="str">
        <f>'（例）記入シート'!E18</f>
        <v>吹連　太郎</v>
      </c>
      <c r="AZ3" s="456" t="str">
        <f>'（例）記入シート'!E22</f>
        <v>090-1234-5678</v>
      </c>
      <c r="BA3" s="457" t="str">
        <f>'（例）記入シート'!E19</f>
        <v>300-9876</v>
      </c>
      <c r="BB3" s="458" t="str">
        <f>'（例）記入シート'!E20</f>
        <v>日立市日立２－１５－１</v>
      </c>
      <c r="BC3" s="459" t="str">
        <f>'（例）記入シート'!E21</f>
        <v>0294-99-2345／0294-99-6789</v>
      </c>
      <c r="BD3" s="460">
        <f>'（例）記入シート'!E23</f>
        <v>0</v>
      </c>
      <c r="BE3" s="461" t="str">
        <f>'（例）記入シート'!E24</f>
        <v>自家用車　１</v>
      </c>
      <c r="BF3" s="461" t="str">
        <f>'（例）記入シート'!E25</f>
        <v>２ｔ　１</v>
      </c>
      <c r="BG3" s="462">
        <f>'（例）記入シート'!E26</f>
        <v>0</v>
      </c>
    </row>
    <row r="4" spans="1:59" ht="37.5" customHeight="1" thickBot="1" x14ac:dyDescent="0.2">
      <c r="A4" s="51"/>
      <c r="B4" s="438" t="str">
        <f>IF(G4="","",'（例）記入シート'!$E$12)</f>
        <v>中学校</v>
      </c>
      <c r="C4" s="439" t="str">
        <f>'（例）記入シート'!E13</f>
        <v>県北</v>
      </c>
      <c r="D4" s="440" t="str">
        <f>IF(G4="","",'（例）記入シート'!$E$14)</f>
        <v>日立市立安紺中学校</v>
      </c>
      <c r="E4" s="441" t="str">
        <f>IF(G4="","",'（例）記入シート'!$E$15)</f>
        <v>ひたちしりつあんこんちゅうがっこう</v>
      </c>
      <c r="F4" s="463" t="str">
        <f>IF(G4="","","Ｂグループ")</f>
        <v>Ｂグループ</v>
      </c>
      <c r="G4" s="464" t="str">
        <f>IF('（例）記入シート'!G31="","",'（例）記入シート'!G31)</f>
        <v>金管</v>
      </c>
      <c r="H4" s="465" t="str">
        <f>IF('（例）記入シート'!G32="","",'（例）記入シート'!G32)</f>
        <v>五重奏</v>
      </c>
      <c r="I4" s="466">
        <f>IF('（例）記入シート'!G62="","",'（例）記入シート'!G62)</f>
        <v>0.12500000000000003</v>
      </c>
      <c r="J4" s="444" t="str">
        <f>IF('（例）記入シート'!G63="","",'（例）記入シート'!G63)</f>
        <v>なし</v>
      </c>
      <c r="K4" s="446" t="str">
        <f>IF('（例）記入シート'!G33="","",'（例）記入シート'!G33)</f>
        <v>金管五重奏曲第３番より　第１楽章</v>
      </c>
      <c r="L4" s="446" t="str">
        <f>IF('（例）記入シート'!G34="","",'（例）記入シート'!G34)</f>
        <v>きんかんごじゅうそうきょくだいさんばんより　だいいちがくしょう</v>
      </c>
      <c r="M4" s="447" t="str">
        <f>IF('（例）記入シート'!G35="","",'（例）記入シート'!G35)</f>
        <v>Quintet No.3 for Brass Quintet</v>
      </c>
      <c r="N4" s="446" t="str">
        <f>IF('（例）記入シート'!G36="","",'（例）記入シート'!G36)</f>
        <v>エヴァルド</v>
      </c>
      <c r="O4" s="446" t="str">
        <f>IF('（例）記入シート'!G37="","",'（例）記入シート'!G37)</f>
        <v>えばるど</v>
      </c>
      <c r="P4" s="447" t="str">
        <f>IF('（例）記入シート'!G38="","",'（例）記入シート'!G38)</f>
        <v>Victor Ewald</v>
      </c>
      <c r="Q4" s="446" t="str">
        <f>IF('（例）記入シート'!G39="","",'（例）記入シート'!G39)</f>
        <v>なし</v>
      </c>
      <c r="R4" s="446" t="str">
        <f>IF('（例）記入シート'!G40="","",'（例）記入シート'!G40)</f>
        <v>なし</v>
      </c>
      <c r="S4" s="448" t="str">
        <f>IF('（例）記入シート'!G41="","",'（例）記入シート'!G41)</f>
        <v>なし</v>
      </c>
      <c r="T4" s="449" t="str">
        <f>IF('（例）記入シート'!G43=0,"",'（例）記入シート'!G43)</f>
        <v>P.Trp</v>
      </c>
      <c r="U4" s="450" t="str">
        <f>IF('（例）記入シート'!G42="","",'（例）記入シート'!G42)</f>
        <v>連盟　太郎</v>
      </c>
      <c r="V4" s="451" t="str">
        <f>IF('（例）記入シート'!H42=0,"",'（例）記入シート'!H42)</f>
        <v>○</v>
      </c>
      <c r="W4" s="449" t="str">
        <f>IF('（例）記入シート'!G45=0,"",'（例）記入シート'!G45)</f>
        <v>Trp</v>
      </c>
      <c r="X4" s="450" t="str">
        <f>IF('（例）記入シート'!G44="","",'（例）記入シート'!G44)</f>
        <v>連盟　次郎</v>
      </c>
      <c r="Y4" s="451" t="str">
        <f>IF('（例）記入シート'!H44=0,"",'（例）記入シート'!H44)</f>
        <v>×</v>
      </c>
      <c r="Z4" s="452" t="str">
        <f>IF('（例）記入シート'!G47=0,"",'（例）記入シート'!G47)</f>
        <v>Hrn</v>
      </c>
      <c r="AA4" s="450" t="str">
        <f>IF('（例）記入シート'!G46="","",'（例）記入シート'!G46)</f>
        <v>連盟　三郎</v>
      </c>
      <c r="AB4" s="451" t="str">
        <f>IF('（例）記入シート'!H46=0,"",'（例）記入シート'!H46)</f>
        <v>○</v>
      </c>
      <c r="AC4" s="438" t="str">
        <f>IF('（例）記入シート'!G49="","",'（例）記入シート'!G49)</f>
        <v>Trb</v>
      </c>
      <c r="AD4" s="444" t="str">
        <f>IF('（例）記入シート'!G48="","",'（例）記入シート'!G48)</f>
        <v>連盟　四郎</v>
      </c>
      <c r="AE4" s="451" t="str">
        <f>IF('（例）記入シート'!H48=0,"",'（例）記入シート'!H48)</f>
        <v>○</v>
      </c>
      <c r="AF4" s="438" t="str">
        <f>IF('（例）記入シート'!G51="","",'（例）記入シート'!G51)</f>
        <v>Tub</v>
      </c>
      <c r="AG4" s="444" t="str">
        <f>IF('（例）記入シート'!G50="","",'（例）記入シート'!G50)</f>
        <v>連盟　五郎</v>
      </c>
      <c r="AH4" s="451" t="str">
        <f>IF('（例）記入シート'!H50=0,"",'（例）記入シート'!H50)</f>
        <v>×</v>
      </c>
      <c r="AI4" s="438" t="str">
        <f>IF('（例）記入シート'!G53="","",'（例）記入シート'!G53)</f>
        <v/>
      </c>
      <c r="AJ4" s="444" t="str">
        <f>IF(記入シート!G52="","",記入シート!G52)</f>
        <v/>
      </c>
      <c r="AK4" s="451" t="str">
        <f>IF(記入シート!H52=0,"",記入シート!H52)</f>
        <v/>
      </c>
      <c r="AL4" s="438" t="str">
        <f>IF(記入シート!G55="","",記入シート!G55)</f>
        <v/>
      </c>
      <c r="AM4" s="444" t="str">
        <f>IF(記入シート!G54="","",記入シート!G54)</f>
        <v/>
      </c>
      <c r="AN4" s="451" t="str">
        <f>IF(記入シート!H54=0,"",記入シート!H54)</f>
        <v/>
      </c>
      <c r="AO4" s="453" t="str">
        <f>IF(記入シート!G57="","",記入シート!G57)</f>
        <v/>
      </c>
      <c r="AP4" s="450" t="str">
        <f>IF(記入シート!G56="","",記入シート!G56)</f>
        <v/>
      </c>
      <c r="AQ4" s="454" t="str">
        <f>IF(記入シート!H56=0,"",記入シート!H56)</f>
        <v/>
      </c>
      <c r="AR4" s="450" t="str">
        <f>IF(記入シート!G58="","",記入シート!G58)</f>
        <v/>
      </c>
      <c r="AS4" s="467" t="str">
        <f>IF('（例）記入シート'!H58=0,,'（例）記入シート'!H58)</f>
        <v>×</v>
      </c>
      <c r="AT4" s="468" t="str">
        <f>IF('（例）記入シート'!G59=0,"",'（例）記入シート'!G59)</f>
        <v/>
      </c>
      <c r="AU4" s="438" t="str">
        <f>IF('（例）記入シート'!G60=0,"",'（例）記入シート'!G60)</f>
        <v>連盟出版</v>
      </c>
      <c r="AV4" s="451" t="str">
        <f>IF('（例）記入シート'!H60=0,"",'（例）記入シート'!H60)</f>
        <v>レンタル</v>
      </c>
      <c r="AW4" s="454">
        <f>IF('（例）記入シート'!G61=0,"",'（例）記入シート'!G61)</f>
        <v>3</v>
      </c>
      <c r="AX4" s="469"/>
      <c r="AY4" s="469"/>
      <c r="AZ4" s="469"/>
      <c r="BA4" s="469"/>
      <c r="BB4" s="469"/>
      <c r="BC4" s="469"/>
      <c r="BD4" s="470"/>
      <c r="BE4" s="470"/>
      <c r="BF4" s="470"/>
      <c r="BG4" s="470"/>
    </row>
    <row r="5" spans="1:59" ht="37.5" customHeight="1" thickBot="1" x14ac:dyDescent="0.2">
      <c r="A5" s="51"/>
      <c r="B5" s="438" t="str">
        <f>IF(G5="","",'（例）記入シート'!$E$12)</f>
        <v>中学校</v>
      </c>
      <c r="C5" s="439" t="str">
        <f>'（例）記入シート'!E13</f>
        <v>県北</v>
      </c>
      <c r="D5" s="440" t="str">
        <f>IF(G5="","",'（例）記入シート'!$E$14)</f>
        <v>日立市立安紺中学校</v>
      </c>
      <c r="E5" s="441" t="str">
        <f>IF(G5="","",'（例）記入シート'!$E$15)</f>
        <v>ひたちしりつあんこんちゅうがっこう</v>
      </c>
      <c r="F5" s="454" t="str">
        <f>IF(G5="","","Ｃグループ")</f>
        <v>Ｃグループ</v>
      </c>
      <c r="G5" s="443" t="str">
        <f>IF('（例）記入シート'!I31="","",'（例）記入シート'!I31)</f>
        <v>管楽</v>
      </c>
      <c r="H5" s="444" t="str">
        <f>IF('（例）記入シート'!I32="","",'（例）記入シート'!I32)</f>
        <v>六重奏</v>
      </c>
      <c r="I5" s="445">
        <f>IF('（例）記入シート'!I62="","",'（例）記入シート'!I62)</f>
        <v>0.16666666666666671</v>
      </c>
      <c r="J5" s="444" t="str">
        <f>IF('（例）記入シート'!I63="","",'（例）記入シート'!I63)</f>
        <v>あり</v>
      </c>
      <c r="K5" s="446" t="str">
        <f>IF('（例）記入シート'!I33="","",'（例）記入シート'!I33)</f>
        <v>組曲「動物の謝肉祭」より　化石，水族館，終曲</v>
      </c>
      <c r="L5" s="446" t="str">
        <f>IF('（例）記入シート'!I34="","",'（例）記入シート'!I34)</f>
        <v>くみきょく「どうぶつのしゃにんくさい」より　かせき，すいぞくかん，しゅうきょく</v>
      </c>
      <c r="M5" s="447" t="str">
        <f>IF('（例）記入シート'!I35="","",'（例）記入シート'!I35)</f>
        <v>Le Carnaval Des Animaux</v>
      </c>
      <c r="N5" s="446" t="str">
        <f>IF('（例）記入シート'!I36="","",'（例）記入シート'!I36)</f>
        <v>サン＝サーンス</v>
      </c>
      <c r="O5" s="446" t="str">
        <f>IF('（例）記入シート'!I37="","",'（例）記入シート'!I37)</f>
        <v>さん＝さーんす</v>
      </c>
      <c r="P5" s="447" t="str">
        <f>IF('（例）記入シート'!I38="","",'（例）記入シート'!I38)</f>
        <v>Camille Saint-Saens</v>
      </c>
      <c r="Q5" s="446" t="str">
        <f>IF('（例）記入シート'!I39="","",'（例）記入シート'!I39)</f>
        <v>山田　太郎</v>
      </c>
      <c r="R5" s="446" t="str">
        <f>IF('（例）記入シート'!I40="","",'（例）記入シート'!I40)</f>
        <v>やまだ　たろう</v>
      </c>
      <c r="S5" s="448" t="str">
        <f>IF('（例）記入シート'!I41="","",'（例）記入シート'!I41)</f>
        <v>YAMADA　Taro</v>
      </c>
      <c r="T5" s="449" t="str">
        <f>IF('（例）記入シート'!I43=0,"",'（例）記入シート'!I43)</f>
        <v>Fl</v>
      </c>
      <c r="U5" s="450" t="str">
        <f>IF('（例）記入シート'!I42="","",'（例）記入シート'!I42)</f>
        <v>吹奏　太郎</v>
      </c>
      <c r="V5" s="451" t="str">
        <f>IF('（例）記入シート'!J42=0,"",'（例）記入シート'!J42)</f>
        <v>○</v>
      </c>
      <c r="W5" s="449" t="str">
        <f>IF('（例）記入シート'!I45=0,"",'（例）記入シート'!I45)</f>
        <v>Cl</v>
      </c>
      <c r="X5" s="450" t="str">
        <f>IF('（例）記入シート'!I44="","",'（例）記入シート'!I44)</f>
        <v>吹奏　次郎</v>
      </c>
      <c r="Y5" s="451" t="str">
        <f>IF('（例）記入シート'!J44=0,"",'（例）記入シート'!J44)</f>
        <v>○</v>
      </c>
      <c r="Z5" s="452" t="str">
        <f>IF('（例）記入シート'!I47=0,"",'（例）記入シート'!I47)</f>
        <v>Trp</v>
      </c>
      <c r="AA5" s="450" t="str">
        <f>IF('（例）記入シート'!I46="","",'（例）記入シート'!I46)</f>
        <v>吹奏　三郎</v>
      </c>
      <c r="AB5" s="451" t="str">
        <f>IF('（例）記入シート'!J46=0,"",'（例）記入シート'!J46)</f>
        <v>○</v>
      </c>
      <c r="AC5" s="438" t="str">
        <f>IF('（例）記入シート'!I49="","",'（例）記入シート'!I49)</f>
        <v>Trb</v>
      </c>
      <c r="AD5" s="444" t="str">
        <f>IF('（例）記入シート'!I48="","",'（例）記入シート'!I48)</f>
        <v>吹奏　四郎</v>
      </c>
      <c r="AE5" s="451" t="str">
        <f>IF('（例）記入シート'!J48=0,"",'（例）記入シート'!J48)</f>
        <v>○</v>
      </c>
      <c r="AF5" s="438" t="str">
        <f>IF('（例）記入シート'!I51="","",'（例）記入シート'!I51)</f>
        <v>St.B</v>
      </c>
      <c r="AG5" s="444" t="str">
        <f>IF('（例）記入シート'!I50="","",'（例）記入シート'!I50)</f>
        <v>吹奏　五郎</v>
      </c>
      <c r="AH5" s="451" t="str">
        <f>IF('（例）記入シート'!J50=0,"",'（例）記入シート'!J50)</f>
        <v>○</v>
      </c>
      <c r="AI5" s="438" t="str">
        <f>IF('（例）記入シート'!I53="","",'（例）記入シート'!I53)</f>
        <v>Perc</v>
      </c>
      <c r="AJ5" s="444" t="str">
        <f>IF('（例）記入シート'!I52="","",'（例）記入シート'!I52)</f>
        <v>吹奏　六郎</v>
      </c>
      <c r="AK5" s="451" t="str">
        <f>IF('（例）記入シート'!J52=0,"",'（例）記入シート'!J52)</f>
        <v>○</v>
      </c>
      <c r="AL5" s="438" t="str">
        <f>IF('（例）記入シート'!I55="","",'（例）記入シート'!I55)</f>
        <v/>
      </c>
      <c r="AM5" s="444" t="str">
        <f>IF(記入シート!I54="","",記入シート!I54)</f>
        <v/>
      </c>
      <c r="AN5" s="451" t="str">
        <f>IF(記入シート!J54=0,"",記入シート!J54)</f>
        <v/>
      </c>
      <c r="AO5" s="453" t="str">
        <f>IF(記入シート!I57="","",記入シート!I57)</f>
        <v/>
      </c>
      <c r="AP5" s="450" t="str">
        <f>IF(記入シート!I56="","",記入シート!I56)</f>
        <v/>
      </c>
      <c r="AQ5" s="463" t="str">
        <f>IF(記入シート!J56=0,"",記入シート!J56)</f>
        <v/>
      </c>
      <c r="AR5" s="450" t="str">
        <f>IF('（例）記入シート'!I58="","",'（例）記入シート'!I58)</f>
        <v>マリンバ　１台</v>
      </c>
      <c r="AS5" s="467" t="str">
        <f>IF('（例）記入シート'!J58=0,,'（例）記入シート'!J58)</f>
        <v>○</v>
      </c>
      <c r="AT5" s="468">
        <f>IF('（例）記入シート'!I59=0,"",'（例）記入シート'!I59)</f>
        <v>2</v>
      </c>
      <c r="AU5" s="438" t="str">
        <f>IF('（例）記入シート'!I60=0,"",'（例）記入シート'!I60)</f>
        <v/>
      </c>
      <c r="AV5" s="451" t="str">
        <f>IF('（例）記入シート'!J60=0,"",'（例）記入シート'!J60)</f>
        <v>未出版</v>
      </c>
      <c r="AW5" s="454">
        <f>IF('（例）記入シート'!I61=0,"",'（例）記入シート'!I61)</f>
        <v>4</v>
      </c>
      <c r="AX5" s="469"/>
      <c r="AY5" s="469"/>
      <c r="AZ5" s="469"/>
      <c r="BA5" s="469"/>
      <c r="BB5" s="469"/>
      <c r="BC5" s="469"/>
      <c r="BD5" s="470"/>
      <c r="BE5" s="470"/>
      <c r="BF5" s="470"/>
      <c r="BG5" s="470"/>
    </row>
    <row r="6" spans="1:59"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row>
    <row r="7" spans="1:59"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row>
    <row r="8" spans="1:59" x14ac:dyDescent="0.1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row>
    <row r="9" spans="1:59"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row>
    <row r="10" spans="1:59" x14ac:dyDescent="0.1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row>
    <row r="11" spans="1:59" x14ac:dyDescent="0.1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row>
  </sheetData>
  <sheetProtection password="98E1" sheet="1" objects="1" scenarios="1"/>
  <mergeCells count="1">
    <mergeCell ref="AU2:AV2"/>
  </mergeCells>
  <phoneticPr fontId="32"/>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BD76"/>
  <sheetViews>
    <sheetView showGridLines="0" showRowColHeaders="0" view="pageBreakPreview" zoomScale="70" zoomScaleNormal="125" zoomScaleSheetLayoutView="70" zoomScalePageLayoutView="125" workbookViewId="0">
      <selection activeCell="E12" sqref="E12:F12"/>
    </sheetView>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hidden="1" customWidth="1"/>
    <col min="51" max="56" width="9" hidden="1" customWidth="1"/>
    <col min="57" max="79" width="9" customWidth="1"/>
  </cols>
  <sheetData>
    <row r="1" spans="1:23" ht="11.25" customHeight="1" x14ac:dyDescent="0.15">
      <c r="A1" s="2"/>
      <c r="B1" s="3"/>
      <c r="C1" s="3"/>
      <c r="D1" s="3"/>
      <c r="E1" s="3"/>
      <c r="F1" s="3"/>
      <c r="G1" s="3"/>
      <c r="H1" s="3"/>
      <c r="I1" s="3"/>
      <c r="J1" s="3"/>
      <c r="K1" s="3"/>
      <c r="L1" s="132"/>
    </row>
    <row r="2" spans="1:23" ht="24" customHeight="1" x14ac:dyDescent="0.15">
      <c r="A2" s="590" t="str">
        <f>説明!Q2&amp;"度 "&amp;説明!Q4&amp;説明!Q5</f>
        <v>平成29年度 第52回茨城県アンサンブルコンテスト県北地区大会</v>
      </c>
      <c r="B2" s="590"/>
      <c r="C2" s="590"/>
      <c r="D2" s="590"/>
      <c r="E2" s="590"/>
      <c r="F2" s="590"/>
      <c r="G2" s="590"/>
      <c r="H2" s="590"/>
      <c r="I2" s="590"/>
      <c r="J2" s="590"/>
      <c r="K2" s="590"/>
      <c r="L2" s="133" t="s">
        <v>0</v>
      </c>
      <c r="N2" s="1" t="s">
        <v>1</v>
      </c>
    </row>
    <row r="3" spans="1:23" ht="24" customHeight="1" x14ac:dyDescent="0.15">
      <c r="A3" s="598" t="s">
        <v>171</v>
      </c>
      <c r="B3" s="598"/>
      <c r="C3" s="598"/>
      <c r="D3" s="598"/>
      <c r="E3" s="598"/>
      <c r="F3" s="598"/>
      <c r="G3" s="598"/>
      <c r="H3" s="598"/>
      <c r="I3" s="598"/>
      <c r="J3" s="598"/>
      <c r="K3" s="598"/>
      <c r="L3" s="134" t="str">
        <f>IF(P18=111,N2,N3)</f>
        <v>ＮＧ</v>
      </c>
      <c r="N3" s="1" t="s">
        <v>2</v>
      </c>
    </row>
    <row r="4" spans="1:23" ht="24" customHeight="1" x14ac:dyDescent="0.15">
      <c r="A4" s="16"/>
      <c r="B4" s="16"/>
      <c r="C4" s="16"/>
      <c r="D4" s="16"/>
      <c r="E4" s="16"/>
      <c r="F4" s="16"/>
      <c r="G4" s="16"/>
      <c r="H4" s="16"/>
      <c r="I4" s="16"/>
      <c r="J4" s="16"/>
      <c r="K4" s="16"/>
      <c r="L4" s="134"/>
    </row>
    <row r="5" spans="1:23" ht="15" customHeight="1" x14ac:dyDescent="0.15">
      <c r="A5" s="4"/>
      <c r="B5" s="599" t="s">
        <v>3</v>
      </c>
      <c r="C5" s="600"/>
      <c r="D5" s="600"/>
      <c r="E5" s="600"/>
      <c r="F5" s="600"/>
      <c r="G5" s="600"/>
      <c r="H5" s="600"/>
      <c r="I5" s="601"/>
      <c r="J5" s="6"/>
      <c r="K5" s="4"/>
      <c r="L5" s="588"/>
    </row>
    <row r="6" spans="1:23" ht="15" customHeight="1" x14ac:dyDescent="0.15">
      <c r="A6" s="4"/>
      <c r="B6" s="602" t="s">
        <v>4</v>
      </c>
      <c r="C6" s="603"/>
      <c r="D6" s="603"/>
      <c r="E6" s="603"/>
      <c r="F6" s="603"/>
      <c r="G6" s="603"/>
      <c r="H6" s="603"/>
      <c r="I6" s="604"/>
      <c r="J6" s="6"/>
      <c r="K6" s="4"/>
      <c r="L6" s="588"/>
    </row>
    <row r="7" spans="1:23" ht="15" customHeight="1" x14ac:dyDescent="0.15">
      <c r="A7" s="4"/>
      <c r="B7" s="602" t="s">
        <v>5</v>
      </c>
      <c r="C7" s="603"/>
      <c r="D7" s="603"/>
      <c r="E7" s="603"/>
      <c r="F7" s="603"/>
      <c r="G7" s="603"/>
      <c r="H7" s="603"/>
      <c r="I7" s="604"/>
      <c r="J7" s="6"/>
      <c r="K7" s="4"/>
      <c r="L7" s="588"/>
    </row>
    <row r="8" spans="1:23" ht="15" customHeight="1" x14ac:dyDescent="0.15">
      <c r="A8" s="4"/>
      <c r="B8" s="602" t="s">
        <v>6</v>
      </c>
      <c r="C8" s="603"/>
      <c r="D8" s="603"/>
      <c r="E8" s="603"/>
      <c r="F8" s="603"/>
      <c r="G8" s="603"/>
      <c r="H8" s="603"/>
      <c r="I8" s="604"/>
      <c r="J8" s="6"/>
      <c r="K8" s="4"/>
      <c r="L8" s="588"/>
    </row>
    <row r="9" spans="1:23" ht="15" customHeight="1" x14ac:dyDescent="0.15">
      <c r="A9" s="4"/>
      <c r="B9" s="602" t="s">
        <v>7</v>
      </c>
      <c r="C9" s="603"/>
      <c r="D9" s="603"/>
      <c r="E9" s="603"/>
      <c r="F9" s="603"/>
      <c r="G9" s="603"/>
      <c r="H9" s="603"/>
      <c r="I9" s="604"/>
      <c r="J9" s="6"/>
      <c r="K9" s="4"/>
      <c r="L9" s="588"/>
    </row>
    <row r="10" spans="1:23" ht="15" customHeight="1" x14ac:dyDescent="0.15">
      <c r="A10" s="4"/>
      <c r="B10" s="591" t="s">
        <v>8</v>
      </c>
      <c r="C10" s="592"/>
      <c r="D10" s="592"/>
      <c r="E10" s="592"/>
      <c r="F10" s="592"/>
      <c r="G10" s="592"/>
      <c r="H10" s="592"/>
      <c r="I10" s="593"/>
      <c r="J10" s="6"/>
      <c r="K10" s="4"/>
      <c r="L10" s="588"/>
    </row>
    <row r="11" spans="1:23" ht="15" customHeight="1" thickBot="1" x14ac:dyDescent="0.2">
      <c r="A11" s="17"/>
      <c r="B11" s="17"/>
      <c r="C11" s="17"/>
      <c r="D11" s="17"/>
      <c r="E11" s="17"/>
      <c r="F11" s="17"/>
      <c r="G11" s="17"/>
      <c r="H11" s="17"/>
      <c r="I11" s="17"/>
      <c r="J11" s="17"/>
      <c r="K11" s="17"/>
      <c r="L11" s="588"/>
    </row>
    <row r="12" spans="1:23" s="5" customFormat="1" ht="24" customHeight="1" x14ac:dyDescent="0.15">
      <c r="A12" s="6"/>
      <c r="B12" s="594" t="s">
        <v>9</v>
      </c>
      <c r="C12" s="595"/>
      <c r="D12" s="595"/>
      <c r="E12" s="596"/>
      <c r="F12" s="597"/>
      <c r="G12" s="6"/>
      <c r="H12" s="6"/>
      <c r="I12" s="6"/>
      <c r="J12" s="6"/>
      <c r="K12" s="6"/>
      <c r="L12" s="588"/>
      <c r="N12" s="7" t="str">
        <f>IF(ISTEXT(E12),$N$2,$N$3)</f>
        <v>ＮＧ</v>
      </c>
      <c r="P12" s="5">
        <f>COUNTIF(N12:N26,$N$2)</f>
        <v>2</v>
      </c>
      <c r="R12" s="5" t="s">
        <v>118</v>
      </c>
      <c r="S12" s="5" t="s">
        <v>119</v>
      </c>
      <c r="T12" s="5" t="s">
        <v>120</v>
      </c>
      <c r="U12" s="5" t="s">
        <v>121</v>
      </c>
      <c r="V12" s="5" t="s">
        <v>123</v>
      </c>
    </row>
    <row r="13" spans="1:23" s="5" customFormat="1" ht="24" customHeight="1" x14ac:dyDescent="0.15">
      <c r="A13" s="64"/>
      <c r="B13" s="563" t="s">
        <v>288</v>
      </c>
      <c r="C13" s="564"/>
      <c r="D13" s="564"/>
      <c r="E13" s="609" t="s">
        <v>126</v>
      </c>
      <c r="F13" s="610"/>
      <c r="G13" s="6" t="s">
        <v>117</v>
      </c>
      <c r="H13" s="6"/>
      <c r="I13" s="6"/>
      <c r="J13" s="6"/>
      <c r="K13" s="6"/>
      <c r="L13" s="588"/>
      <c r="N13" s="7" t="str">
        <f>IF(ISTEXT(E13),$N$2,$N$3)</f>
        <v>ＯＫ</v>
      </c>
      <c r="R13" s="5" t="s">
        <v>122</v>
      </c>
      <c r="S13" s="5" t="s">
        <v>124</v>
      </c>
      <c r="T13" s="5" t="s">
        <v>125</v>
      </c>
      <c r="U13" s="5" t="s">
        <v>126</v>
      </c>
      <c r="V13" s="5" t="s">
        <v>127</v>
      </c>
      <c r="W13" s="5" t="s">
        <v>128</v>
      </c>
    </row>
    <row r="14" spans="1:23" s="5" customFormat="1" ht="24" customHeight="1" x14ac:dyDescent="0.15">
      <c r="A14" s="6"/>
      <c r="B14" s="563" t="s">
        <v>10</v>
      </c>
      <c r="C14" s="564"/>
      <c r="D14" s="564"/>
      <c r="E14" s="611"/>
      <c r="F14" s="612"/>
      <c r="G14" s="9" t="s">
        <v>11</v>
      </c>
      <c r="H14" s="9"/>
      <c r="I14" s="6"/>
      <c r="J14" s="6"/>
      <c r="K14" s="6"/>
      <c r="L14" s="588"/>
      <c r="N14" s="7" t="str">
        <f>IF(ISTEXT(E14),$N$2,$N$3)</f>
        <v>ＮＧ</v>
      </c>
      <c r="P14" s="5">
        <f>COUNTIF(N30:P30,N2)</f>
        <v>3</v>
      </c>
    </row>
    <row r="15" spans="1:23" s="5" customFormat="1" ht="24" customHeight="1" x14ac:dyDescent="0.15">
      <c r="A15" s="6"/>
      <c r="B15" s="563" t="s">
        <v>12</v>
      </c>
      <c r="C15" s="564"/>
      <c r="D15" s="564"/>
      <c r="E15" s="565"/>
      <c r="F15" s="566"/>
      <c r="G15" s="9"/>
      <c r="H15" s="9"/>
      <c r="I15" s="6"/>
      <c r="J15" s="6"/>
      <c r="K15" s="6"/>
      <c r="L15" s="588"/>
      <c r="N15" s="7" t="str">
        <f>IF(ISTEXT(E15),$N$2,$N$3)</f>
        <v>ＮＧ</v>
      </c>
      <c r="P15" s="5">
        <f>COUNTIF(N33:P63,$N$2)</f>
        <v>72</v>
      </c>
    </row>
    <row r="16" spans="1:23" s="5" customFormat="1" ht="24" customHeight="1" x14ac:dyDescent="0.15">
      <c r="A16" s="6"/>
      <c r="B16" s="563" t="s">
        <v>13</v>
      </c>
      <c r="C16" s="564"/>
      <c r="D16" s="564"/>
      <c r="E16" s="605">
        <f>SUM(R16:T16)</f>
        <v>0</v>
      </c>
      <c r="F16" s="606"/>
      <c r="G16" s="9" t="s">
        <v>170</v>
      </c>
      <c r="H16" s="9"/>
      <c r="I16" s="6"/>
      <c r="J16" s="6"/>
      <c r="K16" s="6"/>
      <c r="L16" s="588"/>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x14ac:dyDescent="0.15">
      <c r="A17" s="6"/>
      <c r="B17" s="563" t="s">
        <v>14</v>
      </c>
      <c r="C17" s="564"/>
      <c r="D17" s="564"/>
      <c r="E17" s="607"/>
      <c r="F17" s="608"/>
      <c r="G17" s="9" t="s">
        <v>264</v>
      </c>
      <c r="H17" s="9"/>
      <c r="I17" s="6"/>
      <c r="J17" s="6"/>
      <c r="K17" s="6"/>
      <c r="L17" s="588"/>
      <c r="N17" s="7" t="str">
        <f>IF(ISNUMBER(E17),$N$2,$N$3)</f>
        <v>ＮＧ</v>
      </c>
    </row>
    <row r="18" spans="1:31" s="5" customFormat="1" ht="24" customHeight="1" x14ac:dyDescent="0.15">
      <c r="A18" s="6"/>
      <c r="B18" s="563" t="s">
        <v>15</v>
      </c>
      <c r="C18" s="564"/>
      <c r="D18" s="564"/>
      <c r="E18" s="567"/>
      <c r="F18" s="568"/>
      <c r="G18" s="9" t="s">
        <v>16</v>
      </c>
      <c r="H18" s="9"/>
      <c r="I18" s="6"/>
      <c r="J18" s="6"/>
      <c r="K18" s="6"/>
      <c r="L18" s="588"/>
      <c r="N18" s="7" t="str">
        <f>IF(ISTEXT(E18),$N$2,$N$3)</f>
        <v>ＮＧ</v>
      </c>
      <c r="P18" s="5">
        <f>SUM(P12:P15)</f>
        <v>77</v>
      </c>
    </row>
    <row r="19" spans="1:31" s="5" customFormat="1" ht="24" customHeight="1" x14ac:dyDescent="0.15">
      <c r="A19" s="6"/>
      <c r="B19" s="574" t="s">
        <v>243</v>
      </c>
      <c r="C19" s="564" t="s">
        <v>17</v>
      </c>
      <c r="D19" s="564"/>
      <c r="E19" s="567"/>
      <c r="F19" s="568"/>
      <c r="G19" s="9" t="s">
        <v>266</v>
      </c>
      <c r="H19" s="9"/>
      <c r="I19" s="6"/>
      <c r="J19" s="6"/>
      <c r="K19" s="6"/>
      <c r="L19" s="588"/>
      <c r="N19" s="7" t="str">
        <f>IF(ISTEXT(E19),$N$2,$N$3)</f>
        <v>ＮＧ</v>
      </c>
    </row>
    <row r="20" spans="1:31" s="5" customFormat="1" ht="24" customHeight="1" x14ac:dyDescent="0.15">
      <c r="A20" s="6"/>
      <c r="B20" s="575"/>
      <c r="C20" s="564" t="s">
        <v>242</v>
      </c>
      <c r="D20" s="564"/>
      <c r="E20" s="567"/>
      <c r="F20" s="568"/>
      <c r="G20" s="9" t="s">
        <v>244</v>
      </c>
      <c r="H20" s="9"/>
      <c r="I20" s="6"/>
      <c r="J20" s="6"/>
      <c r="K20" s="6"/>
      <c r="L20" s="588"/>
      <c r="N20" s="7" t="str">
        <f>IF(ISTEXT(E20),$N$2,$N$3)</f>
        <v>ＮＧ</v>
      </c>
    </row>
    <row r="21" spans="1:31" s="5" customFormat="1" ht="24" customHeight="1" x14ac:dyDescent="0.15">
      <c r="A21" s="6"/>
      <c r="B21" s="575"/>
      <c r="C21" s="583" t="s">
        <v>246</v>
      </c>
      <c r="D21" s="584"/>
      <c r="E21" s="585"/>
      <c r="F21" s="586"/>
      <c r="G21" s="9" t="s">
        <v>265</v>
      </c>
      <c r="H21" s="9"/>
      <c r="I21" s="6"/>
      <c r="J21" s="6"/>
      <c r="K21" s="6"/>
      <c r="L21" s="588"/>
      <c r="N21" s="7" t="str">
        <f>IF(ISTEXT(E21),$N$2,$N$3)</f>
        <v>ＮＧ</v>
      </c>
    </row>
    <row r="22" spans="1:31" s="5" customFormat="1" ht="24" customHeight="1" x14ac:dyDescent="0.15">
      <c r="A22" s="6"/>
      <c r="B22" s="576"/>
      <c r="C22" s="564" t="s">
        <v>241</v>
      </c>
      <c r="D22" s="564"/>
      <c r="E22" s="572"/>
      <c r="F22" s="573"/>
      <c r="G22" s="9" t="s">
        <v>267</v>
      </c>
      <c r="H22" s="9"/>
      <c r="I22" s="6"/>
      <c r="J22" s="6"/>
      <c r="K22" s="6"/>
      <c r="L22" s="588"/>
      <c r="N22" s="7" t="str">
        <f>IF(ISTEXT(E22),$N$2,$N$3)</f>
        <v>ＮＧ</v>
      </c>
    </row>
    <row r="23" spans="1:31" s="5" customFormat="1" ht="24" customHeight="1" x14ac:dyDescent="0.15">
      <c r="A23" s="6"/>
      <c r="B23" s="577" t="s">
        <v>164</v>
      </c>
      <c r="C23" s="578"/>
      <c r="D23" s="106" t="s">
        <v>165</v>
      </c>
      <c r="E23" s="487"/>
      <c r="F23" s="488" t="s">
        <v>169</v>
      </c>
      <c r="G23" s="9" t="s">
        <v>268</v>
      </c>
      <c r="H23" s="9"/>
      <c r="I23" s="6"/>
      <c r="J23" s="6"/>
      <c r="K23" s="6"/>
      <c r="L23" s="588"/>
      <c r="N23" s="7" t="str">
        <f>IF(E23="",$N$3,$N$2)</f>
        <v>ＮＧ</v>
      </c>
    </row>
    <row r="24" spans="1:31" s="5" customFormat="1" ht="24" customHeight="1" x14ac:dyDescent="0.15">
      <c r="A24" s="6"/>
      <c r="B24" s="579"/>
      <c r="C24" s="580"/>
      <c r="D24" s="106" t="s">
        <v>166</v>
      </c>
      <c r="E24" s="487"/>
      <c r="F24" s="488" t="s">
        <v>169</v>
      </c>
      <c r="G24" s="9" t="s">
        <v>269</v>
      </c>
      <c r="H24" s="9"/>
      <c r="I24" s="6"/>
      <c r="J24" s="6"/>
      <c r="K24" s="6"/>
      <c r="L24" s="588"/>
      <c r="N24" s="7" t="str">
        <f>IF(E24="",$N$3,$N$2)</f>
        <v>ＮＧ</v>
      </c>
    </row>
    <row r="25" spans="1:31" s="5" customFormat="1" ht="24" customHeight="1" x14ac:dyDescent="0.15">
      <c r="A25" s="6"/>
      <c r="B25" s="577" t="s">
        <v>167</v>
      </c>
      <c r="C25" s="578"/>
      <c r="D25" s="106" t="s">
        <v>168</v>
      </c>
      <c r="E25" s="487"/>
      <c r="F25" s="488" t="s">
        <v>169</v>
      </c>
      <c r="G25" s="9" t="s">
        <v>270</v>
      </c>
      <c r="H25" s="9"/>
      <c r="I25" s="6"/>
      <c r="J25" s="6"/>
      <c r="K25" s="6"/>
      <c r="L25" s="588"/>
      <c r="N25" s="7" t="str">
        <f>IF(E25="",$N$3,$N$2)</f>
        <v>ＮＧ</v>
      </c>
    </row>
    <row r="26" spans="1:31" s="5" customFormat="1" ht="24" customHeight="1" thickBot="1" x14ac:dyDescent="0.2">
      <c r="A26" s="6"/>
      <c r="B26" s="581"/>
      <c r="C26" s="582"/>
      <c r="D26" s="107" t="s">
        <v>166</v>
      </c>
      <c r="E26" s="489"/>
      <c r="F26" s="490" t="s">
        <v>169</v>
      </c>
      <c r="G26" s="9" t="s">
        <v>269</v>
      </c>
      <c r="H26" s="9"/>
      <c r="I26" s="6"/>
      <c r="J26" s="6"/>
      <c r="K26" s="6"/>
      <c r="L26" s="588"/>
      <c r="N26" s="7" t="str">
        <f>IF(E26="",$N$3,$N$2)</f>
        <v>ＮＧ</v>
      </c>
    </row>
    <row r="27" spans="1:31" s="5" customFormat="1" ht="15" customHeight="1" thickBot="1" x14ac:dyDescent="0.2">
      <c r="A27" s="6"/>
      <c r="B27" s="60"/>
      <c r="C27" s="60"/>
      <c r="D27" s="60"/>
      <c r="E27" s="62"/>
      <c r="F27" s="62"/>
      <c r="G27" s="9"/>
      <c r="H27" s="9"/>
      <c r="I27" s="6"/>
      <c r="J27" s="6"/>
      <c r="K27" s="6"/>
      <c r="L27" s="588"/>
      <c r="N27" s="61"/>
    </row>
    <row r="28" spans="1:31" s="5" customFormat="1" ht="45" customHeight="1" thickTop="1" thickBot="1" x14ac:dyDescent="0.2">
      <c r="A28" s="6"/>
      <c r="B28" s="569" t="s">
        <v>309</v>
      </c>
      <c r="C28" s="570"/>
      <c r="D28" s="570"/>
      <c r="E28" s="570"/>
      <c r="F28" s="570"/>
      <c r="G28" s="570"/>
      <c r="H28" s="570"/>
      <c r="I28" s="571"/>
      <c r="J28" s="6"/>
      <c r="K28" s="6"/>
      <c r="L28" s="588"/>
      <c r="N28" s="61"/>
    </row>
    <row r="29" spans="1:31" s="5" customFormat="1" ht="24" customHeight="1" thickTop="1" thickBot="1" x14ac:dyDescent="0.2">
      <c r="A29" s="6"/>
      <c r="B29" s="6"/>
      <c r="C29" s="6"/>
      <c r="D29" s="6"/>
      <c r="E29" s="6"/>
      <c r="F29" s="6"/>
      <c r="G29" s="6"/>
      <c r="H29" s="6"/>
      <c r="I29" s="6"/>
      <c r="J29" s="6"/>
      <c r="K29" s="6"/>
      <c r="L29" s="588"/>
      <c r="R29" s="10" t="s">
        <v>20</v>
      </c>
    </row>
    <row r="30" spans="1:31" s="5" customFormat="1" ht="24" customHeight="1" thickBot="1" x14ac:dyDescent="0.2">
      <c r="A30" s="6"/>
      <c r="B30" s="503" t="s">
        <v>116</v>
      </c>
      <c r="C30" s="504"/>
      <c r="D30" s="505"/>
      <c r="E30" s="503" t="s">
        <v>21</v>
      </c>
      <c r="F30" s="505"/>
      <c r="G30" s="503" t="s">
        <v>22</v>
      </c>
      <c r="H30" s="505"/>
      <c r="I30" s="503" t="s">
        <v>23</v>
      </c>
      <c r="J30" s="505"/>
      <c r="K30" s="6"/>
      <c r="L30" s="588"/>
      <c r="N30" s="7" t="str">
        <f>IF(N31=N32,$N$2,$N$3)</f>
        <v>ＯＫ</v>
      </c>
      <c r="O30" s="7" t="str">
        <f>IF(O31=O32,$N$2,$N$3)</f>
        <v>ＯＫ</v>
      </c>
      <c r="P30" s="7" t="str">
        <f>IF(P31=P32,$N$2,$N$3)</f>
        <v>ＯＫ</v>
      </c>
      <c r="R30" s="11">
        <f>COUNTIF(N31:P31,$N$2)</f>
        <v>0</v>
      </c>
    </row>
    <row r="31" spans="1:31" s="5" customFormat="1" ht="24" customHeight="1" x14ac:dyDescent="0.15">
      <c r="A31" s="6"/>
      <c r="B31" s="557" t="s">
        <v>24</v>
      </c>
      <c r="C31" s="558"/>
      <c r="D31" s="559"/>
      <c r="E31" s="553"/>
      <c r="F31" s="554"/>
      <c r="G31" s="553"/>
      <c r="H31" s="554"/>
      <c r="I31" s="553"/>
      <c r="J31" s="554"/>
      <c r="K31" s="6"/>
      <c r="L31" s="588"/>
      <c r="N31" s="61" t="str">
        <f>IF(ISTEXT(E31),$N$2,$N$3)</f>
        <v>ＮＧ</v>
      </c>
      <c r="O31" s="61" t="str">
        <f>IF(ISTEXT(G31),$N$2,$N$3)</f>
        <v>ＮＧ</v>
      </c>
      <c r="P31" s="61" t="str">
        <f>IF(ISTEXT(I31),$N$2,$N$3)</f>
        <v>ＮＧ</v>
      </c>
      <c r="R31" s="5" t="s">
        <v>25</v>
      </c>
      <c r="S31" s="5" t="s">
        <v>26</v>
      </c>
      <c r="T31" s="5" t="s">
        <v>27</v>
      </c>
      <c r="U31" s="5" t="s">
        <v>172</v>
      </c>
      <c r="V31" s="5" t="s">
        <v>28</v>
      </c>
      <c r="W31" s="5" t="s">
        <v>29</v>
      </c>
      <c r="X31" s="5" t="s">
        <v>30</v>
      </c>
      <c r="Y31" s="5" t="s">
        <v>31</v>
      </c>
      <c r="Z31" s="5" t="s">
        <v>32</v>
      </c>
      <c r="AA31" s="5" t="s">
        <v>173</v>
      </c>
      <c r="AB31" s="5" t="s">
        <v>33</v>
      </c>
      <c r="AC31" s="5" t="s">
        <v>34</v>
      </c>
      <c r="AD31" s="5" t="s">
        <v>35</v>
      </c>
      <c r="AE31" s="5" t="s">
        <v>36</v>
      </c>
    </row>
    <row r="32" spans="1:31" s="5" customFormat="1" ht="24" customHeight="1" x14ac:dyDescent="0.15">
      <c r="A32" s="6"/>
      <c r="B32" s="560" t="s">
        <v>37</v>
      </c>
      <c r="C32" s="561"/>
      <c r="D32" s="562"/>
      <c r="E32" s="555"/>
      <c r="F32" s="556"/>
      <c r="G32" s="555"/>
      <c r="H32" s="556"/>
      <c r="I32" s="555"/>
      <c r="J32" s="556"/>
      <c r="K32" s="6"/>
      <c r="L32" s="588"/>
      <c r="N32" s="61" t="str">
        <f>IF(ISTEXT(E32),$N$2,$N$3)</f>
        <v>ＮＧ</v>
      </c>
      <c r="O32" s="61" t="str">
        <f>IF(ISTEXT(G32),$N$2,$N$3)</f>
        <v>ＮＧ</v>
      </c>
      <c r="P32" s="61" t="str">
        <f>IF(ISTEXT(I32),$N$2,$N$3)</f>
        <v>ＮＧ</v>
      </c>
      <c r="R32" s="5" t="s">
        <v>38</v>
      </c>
      <c r="S32" s="5" t="s">
        <v>39</v>
      </c>
      <c r="T32" s="5" t="s">
        <v>40</v>
      </c>
      <c r="U32" s="5" t="s">
        <v>41</v>
      </c>
      <c r="V32" s="5" t="s">
        <v>42</v>
      </c>
      <c r="W32" s="5" t="s">
        <v>43</v>
      </c>
    </row>
    <row r="33" spans="1:56" s="5" customFormat="1" ht="34.5" customHeight="1" x14ac:dyDescent="0.15">
      <c r="A33" s="6"/>
      <c r="B33" s="526" t="s">
        <v>44</v>
      </c>
      <c r="C33" s="528" t="s">
        <v>45</v>
      </c>
      <c r="D33" s="529"/>
      <c r="E33" s="530"/>
      <c r="F33" s="531"/>
      <c r="G33" s="532"/>
      <c r="H33" s="533"/>
      <c r="I33" s="532"/>
      <c r="J33" s="533"/>
      <c r="K33" s="6"/>
      <c r="L33" s="588"/>
      <c r="N33" s="7" t="str">
        <f t="shared" ref="N33:N47" si="0">IF(ISTEXT(E33),$N$2,$N$3)</f>
        <v>ＮＧ</v>
      </c>
      <c r="O33" s="7" t="str">
        <f t="shared" ref="O33:O47" si="1">IF(O$31=$N$2,IF(ISTEXT(G33),$N$2,$N$3),IF(ISTEXT(G33),$N$3,$N$2))</f>
        <v>ＯＫ</v>
      </c>
      <c r="P33" s="7" t="str">
        <f t="shared" ref="P33:P47" si="2">IF(P$31=$N$2,IF(ISTEXT(I33),$N$2,$N$3),IF(ISTEXT(I33),$N$3,$N$2))</f>
        <v>ＯＫ</v>
      </c>
    </row>
    <row r="34" spans="1:56" s="5" customFormat="1" ht="34.5" customHeight="1" x14ac:dyDescent="0.15">
      <c r="A34" s="6"/>
      <c r="B34" s="526"/>
      <c r="C34" s="534" t="s">
        <v>338</v>
      </c>
      <c r="D34" s="535"/>
      <c r="E34" s="536"/>
      <c r="F34" s="537"/>
      <c r="G34" s="501"/>
      <c r="H34" s="502"/>
      <c r="I34" s="501"/>
      <c r="J34" s="502"/>
      <c r="K34" s="6"/>
      <c r="L34" s="588"/>
      <c r="N34" s="7" t="str">
        <f t="shared" si="0"/>
        <v>ＮＧ</v>
      </c>
      <c r="O34" s="7" t="str">
        <f t="shared" si="1"/>
        <v>ＯＫ</v>
      </c>
      <c r="P34" s="7" t="str">
        <f t="shared" si="2"/>
        <v>ＯＫ</v>
      </c>
    </row>
    <row r="35" spans="1:56" s="5" customFormat="1" ht="34.5" customHeight="1" x14ac:dyDescent="0.15">
      <c r="A35" s="6"/>
      <c r="B35" s="526"/>
      <c r="C35" s="549" t="s">
        <v>47</v>
      </c>
      <c r="D35" s="550"/>
      <c r="E35" s="545"/>
      <c r="F35" s="546"/>
      <c r="G35" s="545"/>
      <c r="H35" s="546"/>
      <c r="I35" s="547"/>
      <c r="J35" s="548"/>
      <c r="K35" s="6"/>
      <c r="L35" s="588"/>
      <c r="N35" s="7" t="str">
        <f t="shared" si="0"/>
        <v>ＮＧ</v>
      </c>
      <c r="O35" s="7" t="str">
        <f t="shared" si="1"/>
        <v>ＯＫ</v>
      </c>
      <c r="P35" s="7" t="str">
        <f t="shared" si="2"/>
        <v>ＯＫ</v>
      </c>
    </row>
    <row r="36" spans="1:56" s="5" customFormat="1" ht="34.5" customHeight="1" x14ac:dyDescent="0.15">
      <c r="A36" s="6"/>
      <c r="B36" s="526" t="s">
        <v>48</v>
      </c>
      <c r="C36" s="528" t="s">
        <v>45</v>
      </c>
      <c r="D36" s="529"/>
      <c r="E36" s="530"/>
      <c r="F36" s="531"/>
      <c r="G36" s="532"/>
      <c r="H36" s="533"/>
      <c r="I36" s="532"/>
      <c r="J36" s="533"/>
      <c r="K36" s="6"/>
      <c r="L36" s="588"/>
      <c r="N36" s="7" t="str">
        <f t="shared" si="0"/>
        <v>ＮＧ</v>
      </c>
      <c r="O36" s="7" t="str">
        <f t="shared" si="1"/>
        <v>ＯＫ</v>
      </c>
      <c r="P36" s="7" t="str">
        <f t="shared" si="2"/>
        <v>ＯＫ</v>
      </c>
    </row>
    <row r="37" spans="1:56" s="5" customFormat="1" ht="34.5" customHeight="1" x14ac:dyDescent="0.15">
      <c r="A37" s="6"/>
      <c r="B37" s="526"/>
      <c r="C37" s="534" t="s">
        <v>46</v>
      </c>
      <c r="D37" s="535"/>
      <c r="E37" s="536"/>
      <c r="F37" s="537"/>
      <c r="G37" s="501"/>
      <c r="H37" s="502"/>
      <c r="I37" s="501"/>
      <c r="J37" s="502"/>
      <c r="K37" s="6"/>
      <c r="L37" s="588"/>
      <c r="N37" s="7" t="str">
        <f t="shared" si="0"/>
        <v>ＮＧ</v>
      </c>
      <c r="O37" s="7" t="str">
        <f t="shared" si="1"/>
        <v>ＯＫ</v>
      </c>
      <c r="P37" s="7" t="str">
        <f t="shared" si="2"/>
        <v>ＯＫ</v>
      </c>
    </row>
    <row r="38" spans="1:56" s="5" customFormat="1" ht="34.5" customHeight="1" x14ac:dyDescent="0.15">
      <c r="A38" s="6"/>
      <c r="B38" s="526"/>
      <c r="C38" s="549" t="s">
        <v>47</v>
      </c>
      <c r="D38" s="550"/>
      <c r="E38" s="545"/>
      <c r="F38" s="546"/>
      <c r="G38" s="545"/>
      <c r="H38" s="546"/>
      <c r="I38" s="547"/>
      <c r="J38" s="548"/>
      <c r="K38" s="6"/>
      <c r="L38" s="588"/>
      <c r="N38" s="7" t="str">
        <f t="shared" si="0"/>
        <v>ＮＧ</v>
      </c>
      <c r="O38" s="7" t="str">
        <f t="shared" si="1"/>
        <v>ＯＫ</v>
      </c>
      <c r="P38" s="7" t="str">
        <f t="shared" si="2"/>
        <v>ＯＫ</v>
      </c>
    </row>
    <row r="39" spans="1:56" s="5" customFormat="1" ht="34.5" customHeight="1" x14ac:dyDescent="0.15">
      <c r="A39" s="6"/>
      <c r="B39" s="526" t="s">
        <v>49</v>
      </c>
      <c r="C39" s="528" t="s">
        <v>45</v>
      </c>
      <c r="D39" s="529"/>
      <c r="E39" s="530"/>
      <c r="F39" s="531"/>
      <c r="G39" s="532"/>
      <c r="H39" s="533"/>
      <c r="I39" s="532"/>
      <c r="J39" s="533"/>
      <c r="K39" s="6"/>
      <c r="L39" s="587" t="s">
        <v>307</v>
      </c>
      <c r="N39" s="7" t="str">
        <f t="shared" si="0"/>
        <v>ＮＧ</v>
      </c>
      <c r="O39" s="7" t="str">
        <f t="shared" si="1"/>
        <v>ＯＫ</v>
      </c>
      <c r="P39" s="7" t="str">
        <f t="shared" si="2"/>
        <v>ＯＫ</v>
      </c>
    </row>
    <row r="40" spans="1:56" s="5" customFormat="1" ht="34.5" customHeight="1" x14ac:dyDescent="0.15">
      <c r="A40" s="6"/>
      <c r="B40" s="526"/>
      <c r="C40" s="534" t="s">
        <v>46</v>
      </c>
      <c r="D40" s="535"/>
      <c r="E40" s="536"/>
      <c r="F40" s="537"/>
      <c r="G40" s="501"/>
      <c r="H40" s="502"/>
      <c r="I40" s="501"/>
      <c r="J40" s="502"/>
      <c r="K40" s="6"/>
      <c r="L40" s="587"/>
      <c r="N40" s="7" t="str">
        <f t="shared" si="0"/>
        <v>ＮＧ</v>
      </c>
      <c r="O40" s="7" t="str">
        <f t="shared" si="1"/>
        <v>ＯＫ</v>
      </c>
      <c r="P40" s="7" t="str">
        <f t="shared" si="2"/>
        <v>ＯＫ</v>
      </c>
    </row>
    <row r="41" spans="1:56" s="5" customFormat="1" ht="34.5" customHeight="1" thickBot="1" x14ac:dyDescent="0.2">
      <c r="A41" s="6"/>
      <c r="B41" s="527"/>
      <c r="C41" s="538" t="s">
        <v>47</v>
      </c>
      <c r="D41" s="539"/>
      <c r="E41" s="540"/>
      <c r="F41" s="541"/>
      <c r="G41" s="551"/>
      <c r="H41" s="552"/>
      <c r="I41" s="551"/>
      <c r="J41" s="552"/>
      <c r="K41" s="6"/>
      <c r="L41" s="587"/>
      <c r="N41" s="7" t="str">
        <f>IF(ISTEXT(E41),$N$2,$N$3)</f>
        <v>ＮＧ</v>
      </c>
      <c r="O41" s="7" t="str">
        <f t="shared" si="1"/>
        <v>ＯＫ</v>
      </c>
      <c r="P41" s="7" t="str">
        <f t="shared" si="2"/>
        <v>ＯＫ</v>
      </c>
    </row>
    <row r="42" spans="1:56" s="5" customFormat="1" ht="24" customHeight="1" x14ac:dyDescent="0.15">
      <c r="A42" s="6"/>
      <c r="B42" s="542" t="s">
        <v>50</v>
      </c>
      <c r="C42" s="63" t="s">
        <v>51</v>
      </c>
      <c r="D42" s="543" t="s">
        <v>132</v>
      </c>
      <c r="E42" s="485"/>
      <c r="F42" s="544"/>
      <c r="G42" s="78"/>
      <c r="H42" s="544"/>
      <c r="I42" s="78"/>
      <c r="J42" s="544"/>
      <c r="K42" s="6"/>
      <c r="L42" s="588"/>
      <c r="N42" s="7" t="str">
        <f t="shared" si="0"/>
        <v>ＮＧ</v>
      </c>
      <c r="O42" s="7" t="str">
        <f t="shared" si="1"/>
        <v>ＯＫ</v>
      </c>
      <c r="P42" s="7" t="str">
        <f t="shared" si="2"/>
        <v>ＯＫ</v>
      </c>
    </row>
    <row r="43" spans="1:56" s="5" customFormat="1" ht="24" customHeight="1" x14ac:dyDescent="0.15">
      <c r="A43" s="6"/>
      <c r="B43" s="508"/>
      <c r="C43" s="8" t="s">
        <v>52</v>
      </c>
      <c r="D43" s="524"/>
      <c r="E43" s="18"/>
      <c r="F43" s="525"/>
      <c r="G43" s="18"/>
      <c r="H43" s="525"/>
      <c r="I43" s="18"/>
      <c r="J43" s="525"/>
      <c r="K43" s="6"/>
      <c r="L43" s="588"/>
      <c r="N43" s="7" t="str">
        <f t="shared" si="0"/>
        <v>ＮＧ</v>
      </c>
      <c r="O43" s="7" t="str">
        <f t="shared" si="1"/>
        <v>ＯＫ</v>
      </c>
      <c r="P43" s="7" t="str">
        <f t="shared" si="2"/>
        <v>ＯＫ</v>
      </c>
      <c r="R43" s="5" t="s">
        <v>368</v>
      </c>
      <c r="S43" s="5" t="s">
        <v>369</v>
      </c>
      <c r="T43" s="5" t="s">
        <v>405</v>
      </c>
      <c r="U43" s="5" t="s">
        <v>370</v>
      </c>
      <c r="V43" s="5" t="s">
        <v>371</v>
      </c>
      <c r="W43" s="5" t="s">
        <v>372</v>
      </c>
      <c r="X43" s="5" t="s">
        <v>373</v>
      </c>
      <c r="Y43" s="5" t="s">
        <v>374</v>
      </c>
      <c r="Z43" s="5" t="s">
        <v>375</v>
      </c>
      <c r="AA43" s="5" t="s">
        <v>376</v>
      </c>
      <c r="AB43" s="5" t="s">
        <v>377</v>
      </c>
      <c r="AC43" s="5" t="s">
        <v>378</v>
      </c>
      <c r="AD43" s="5" t="s">
        <v>379</v>
      </c>
      <c r="AE43" s="5" t="s">
        <v>380</v>
      </c>
      <c r="AF43" s="5" t="s">
        <v>381</v>
      </c>
      <c r="AG43" s="5" t="s">
        <v>382</v>
      </c>
      <c r="AH43" s="5" t="s">
        <v>177</v>
      </c>
      <c r="AI43" s="5" t="s">
        <v>383</v>
      </c>
      <c r="AJ43" s="5" t="s">
        <v>384</v>
      </c>
      <c r="AK43" s="5" t="s">
        <v>385</v>
      </c>
      <c r="AL43" s="5" t="s">
        <v>386</v>
      </c>
      <c r="AM43" s="5" t="s">
        <v>387</v>
      </c>
      <c r="AN43" s="5" t="s">
        <v>388</v>
      </c>
      <c r="AO43" s="5" t="s">
        <v>389</v>
      </c>
      <c r="AP43" s="5" t="s">
        <v>390</v>
      </c>
      <c r="AQ43" s="5" t="s">
        <v>391</v>
      </c>
      <c r="AR43" s="5" t="s">
        <v>392</v>
      </c>
      <c r="AS43" s="5" t="s">
        <v>393</v>
      </c>
      <c r="AT43" s="5" t="s">
        <v>394</v>
      </c>
      <c r="AU43" s="5" t="s">
        <v>395</v>
      </c>
      <c r="AV43" s="5" t="s">
        <v>396</v>
      </c>
      <c r="AW43" s="5" t="s">
        <v>397</v>
      </c>
      <c r="AX43" s="5" t="s">
        <v>398</v>
      </c>
      <c r="AY43" s="5" t="s">
        <v>399</v>
      </c>
      <c r="AZ43" s="5" t="s">
        <v>400</v>
      </c>
      <c r="BA43" s="5" t="s">
        <v>401</v>
      </c>
      <c r="BB43" s="5" t="s">
        <v>402</v>
      </c>
      <c r="BC43" s="5" t="s">
        <v>403</v>
      </c>
      <c r="BD43" s="5" t="s">
        <v>404</v>
      </c>
    </row>
    <row r="44" spans="1:56" s="5" customFormat="1" ht="24" customHeight="1" x14ac:dyDescent="0.15">
      <c r="A44" s="6"/>
      <c r="B44" s="508" t="s">
        <v>55</v>
      </c>
      <c r="C44" s="8" t="s">
        <v>51</v>
      </c>
      <c r="D44" s="510" t="s">
        <v>132</v>
      </c>
      <c r="E44" s="486"/>
      <c r="F44" s="512"/>
      <c r="G44" s="12"/>
      <c r="H44" s="512"/>
      <c r="I44" s="12"/>
      <c r="J44" s="512"/>
      <c r="K44" s="6"/>
      <c r="L44" s="588"/>
      <c r="N44" s="7" t="str">
        <f t="shared" si="0"/>
        <v>ＮＧ</v>
      </c>
      <c r="O44" s="7" t="str">
        <f t="shared" si="1"/>
        <v>ＯＫ</v>
      </c>
      <c r="P44" s="7" t="str">
        <f t="shared" si="2"/>
        <v>ＯＫ</v>
      </c>
    </row>
    <row r="45" spans="1:56" s="5" customFormat="1" ht="24" customHeight="1" x14ac:dyDescent="0.15">
      <c r="A45" s="6"/>
      <c r="B45" s="508"/>
      <c r="C45" s="8" t="s">
        <v>52</v>
      </c>
      <c r="D45" s="524"/>
      <c r="E45" s="18"/>
      <c r="F45" s="525"/>
      <c r="G45" s="18"/>
      <c r="H45" s="525"/>
      <c r="I45" s="18"/>
      <c r="J45" s="525"/>
      <c r="K45" s="6"/>
      <c r="L45" s="588"/>
      <c r="N45" s="7" t="str">
        <f t="shared" si="0"/>
        <v>ＮＧ</v>
      </c>
      <c r="O45" s="7" t="str">
        <f t="shared" si="1"/>
        <v>ＯＫ</v>
      </c>
      <c r="P45" s="7" t="str">
        <f t="shared" si="2"/>
        <v>ＯＫ</v>
      </c>
    </row>
    <row r="46" spans="1:56" s="5" customFormat="1" ht="24" customHeight="1" x14ac:dyDescent="0.15">
      <c r="A46" s="6"/>
      <c r="B46" s="508" t="s">
        <v>56</v>
      </c>
      <c r="C46" s="8" t="s">
        <v>51</v>
      </c>
      <c r="D46" s="510" t="s">
        <v>132</v>
      </c>
      <c r="E46" s="486"/>
      <c r="F46" s="512"/>
      <c r="G46" s="12"/>
      <c r="H46" s="512"/>
      <c r="I46" s="12"/>
      <c r="J46" s="512"/>
      <c r="K46" s="6"/>
      <c r="L46" s="588"/>
      <c r="N46" s="7" t="str">
        <f t="shared" si="0"/>
        <v>ＮＧ</v>
      </c>
      <c r="O46" s="7" t="str">
        <f t="shared" si="1"/>
        <v>ＯＫ</v>
      </c>
      <c r="P46" s="7" t="str">
        <f t="shared" si="2"/>
        <v>ＯＫ</v>
      </c>
    </row>
    <row r="47" spans="1:56" s="5" customFormat="1" ht="24" customHeight="1" x14ac:dyDescent="0.15">
      <c r="A47" s="6"/>
      <c r="B47" s="508"/>
      <c r="C47" s="8" t="s">
        <v>52</v>
      </c>
      <c r="D47" s="524"/>
      <c r="E47" s="18"/>
      <c r="F47" s="525"/>
      <c r="G47" s="18"/>
      <c r="H47" s="525"/>
      <c r="I47" s="18"/>
      <c r="J47" s="525"/>
      <c r="K47" s="6"/>
      <c r="L47" s="588"/>
      <c r="N47" s="7" t="str">
        <f t="shared" si="0"/>
        <v>ＮＧ</v>
      </c>
      <c r="O47" s="7" t="str">
        <f t="shared" si="1"/>
        <v>ＯＫ</v>
      </c>
      <c r="P47" s="7" t="str">
        <f t="shared" si="2"/>
        <v>ＯＫ</v>
      </c>
    </row>
    <row r="48" spans="1:56" s="5" customFormat="1" ht="24" customHeight="1" x14ac:dyDescent="0.15">
      <c r="A48" s="6"/>
      <c r="B48" s="508" t="s">
        <v>57</v>
      </c>
      <c r="C48" s="8" t="s">
        <v>51</v>
      </c>
      <c r="D48" s="510" t="s">
        <v>132</v>
      </c>
      <c r="E48" s="12"/>
      <c r="F48" s="512"/>
      <c r="G48" s="12"/>
      <c r="H48" s="512"/>
      <c r="I48" s="12"/>
      <c r="J48" s="512"/>
      <c r="K48" s="6"/>
      <c r="L48" s="588"/>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508"/>
      <c r="C49" s="8" t="s">
        <v>52</v>
      </c>
      <c r="D49" s="524"/>
      <c r="E49" s="18"/>
      <c r="F49" s="525"/>
      <c r="G49" s="18"/>
      <c r="H49" s="525"/>
      <c r="I49" s="18"/>
      <c r="J49" s="525"/>
      <c r="K49" s="6"/>
      <c r="L49" s="588"/>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508" t="s">
        <v>58</v>
      </c>
      <c r="C50" s="8" t="s">
        <v>51</v>
      </c>
      <c r="D50" s="510" t="s">
        <v>132</v>
      </c>
      <c r="E50" s="12"/>
      <c r="F50" s="512"/>
      <c r="G50" s="12"/>
      <c r="H50" s="512"/>
      <c r="I50" s="12"/>
      <c r="J50" s="512"/>
      <c r="K50" s="6"/>
      <c r="L50" s="588"/>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508"/>
      <c r="C51" s="8" t="s">
        <v>52</v>
      </c>
      <c r="D51" s="524"/>
      <c r="E51" s="18"/>
      <c r="F51" s="525"/>
      <c r="G51" s="18"/>
      <c r="H51" s="525"/>
      <c r="I51" s="18"/>
      <c r="J51" s="525"/>
      <c r="K51" s="6"/>
      <c r="L51" s="588"/>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508" t="s">
        <v>59</v>
      </c>
      <c r="C52" s="8" t="s">
        <v>51</v>
      </c>
      <c r="D52" s="510" t="s">
        <v>132</v>
      </c>
      <c r="E52" s="12"/>
      <c r="F52" s="512"/>
      <c r="G52" s="12"/>
      <c r="H52" s="512"/>
      <c r="I52" s="12"/>
      <c r="J52" s="512"/>
      <c r="K52" s="6"/>
      <c r="L52" s="588"/>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508"/>
      <c r="C53" s="8" t="s">
        <v>52</v>
      </c>
      <c r="D53" s="524"/>
      <c r="E53" s="18"/>
      <c r="F53" s="525"/>
      <c r="G53" s="18"/>
      <c r="H53" s="525"/>
      <c r="I53" s="18"/>
      <c r="J53" s="525"/>
      <c r="K53" s="6"/>
      <c r="L53" s="588"/>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508" t="s">
        <v>60</v>
      </c>
      <c r="C54" s="8" t="s">
        <v>51</v>
      </c>
      <c r="D54" s="510" t="s">
        <v>132</v>
      </c>
      <c r="E54" s="12"/>
      <c r="F54" s="512"/>
      <c r="G54" s="12"/>
      <c r="H54" s="512"/>
      <c r="I54" s="12"/>
      <c r="J54" s="512"/>
      <c r="K54" s="6"/>
      <c r="L54" s="588"/>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508"/>
      <c r="C55" s="8" t="s">
        <v>52</v>
      </c>
      <c r="D55" s="524"/>
      <c r="E55" s="18"/>
      <c r="F55" s="525"/>
      <c r="G55" s="18"/>
      <c r="H55" s="525"/>
      <c r="I55" s="18"/>
      <c r="J55" s="525"/>
      <c r="K55" s="6"/>
      <c r="L55" s="588"/>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508" t="s">
        <v>61</v>
      </c>
      <c r="C56" s="8" t="s">
        <v>51</v>
      </c>
      <c r="D56" s="510" t="s">
        <v>132</v>
      </c>
      <c r="E56" s="12"/>
      <c r="F56" s="512"/>
      <c r="G56" s="12"/>
      <c r="H56" s="512"/>
      <c r="I56" s="12"/>
      <c r="J56" s="512"/>
      <c r="K56" s="6"/>
      <c r="L56" s="588"/>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509"/>
      <c r="C57" s="118" t="s">
        <v>52</v>
      </c>
      <c r="D57" s="511"/>
      <c r="E57" s="18"/>
      <c r="F57" s="513"/>
      <c r="G57" s="18"/>
      <c r="H57" s="513"/>
      <c r="I57" s="18"/>
      <c r="J57" s="513"/>
      <c r="K57" s="6"/>
      <c r="L57" s="588"/>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516" t="s">
        <v>194</v>
      </c>
      <c r="C58" s="517"/>
      <c r="D58" s="518"/>
      <c r="E58" s="484"/>
      <c r="F58" s="492"/>
      <c r="G58" s="200"/>
      <c r="H58" s="492"/>
      <c r="I58" s="200"/>
      <c r="J58" s="492"/>
      <c r="K58" s="6"/>
      <c r="L58" s="588"/>
      <c r="N58" s="7" t="str">
        <f>IF(ISTEXT(F58),$N$2,$N$3)</f>
        <v>ＮＧ</v>
      </c>
      <c r="O58" s="7" t="str">
        <f>IF(O$31=$N$2,IF(ISTEXT(H58),$N$2,$N$3),IF(ISTEXT(H58),$N$3,$N$2))</f>
        <v>ＯＫ</v>
      </c>
      <c r="P58" s="7" t="str">
        <f>IF(P$31=$N$2,IF(ISTEXT(J58),$N$2,$N$3),IF(ISTEXT(J58),$N$3,$N$2))</f>
        <v>ＯＫ</v>
      </c>
    </row>
    <row r="59" spans="1:50" s="5" customFormat="1" ht="24" customHeight="1" thickBot="1" x14ac:dyDescent="0.2">
      <c r="A59" s="6"/>
      <c r="B59" s="516" t="s">
        <v>207</v>
      </c>
      <c r="C59" s="517"/>
      <c r="D59" s="518"/>
      <c r="E59" s="522"/>
      <c r="F59" s="523"/>
      <c r="G59" s="522"/>
      <c r="H59" s="523"/>
      <c r="I59" s="522"/>
      <c r="J59" s="523"/>
      <c r="K59" s="6"/>
      <c r="L59" s="588"/>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516" t="s">
        <v>198</v>
      </c>
      <c r="C60" s="517"/>
      <c r="D60" s="518"/>
      <c r="E60" s="484"/>
      <c r="F60" s="492"/>
      <c r="G60" s="200"/>
      <c r="H60" s="492"/>
      <c r="I60" s="200"/>
      <c r="J60" s="492"/>
      <c r="K60" s="6"/>
      <c r="L60" s="588"/>
      <c r="N60" s="7" t="str">
        <f t="shared" ref="N60" si="5">IF(ISTEXT(F60),$N$2,$N$3)</f>
        <v>ＮＧ</v>
      </c>
      <c r="O60" s="7" t="str">
        <f>IF(O$31=$N$2,IF(ISTEXT(H60),$N$2,$N$3),IF(ISTEXT(H60),$N$3,$N$2))</f>
        <v>ＯＫ</v>
      </c>
      <c r="P60" s="7" t="str">
        <f>IF(P$31=$N$2,IF(ISTEXT(J60),$N$2,$N$3),IF(ISTEXT(J60),$N$3,$N$2))</f>
        <v>ＯＫ</v>
      </c>
    </row>
    <row r="61" spans="1:50" s="5" customFormat="1" ht="24" customHeight="1" thickBot="1" x14ac:dyDescent="0.2">
      <c r="A61" s="6"/>
      <c r="B61" s="519" t="s">
        <v>284</v>
      </c>
      <c r="C61" s="520"/>
      <c r="D61" s="521"/>
      <c r="E61" s="522"/>
      <c r="F61" s="523"/>
      <c r="G61" s="522"/>
      <c r="H61" s="523"/>
      <c r="I61" s="522"/>
      <c r="J61" s="523"/>
      <c r="K61" s="6"/>
      <c r="L61" s="135" t="s">
        <v>203</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503" t="s">
        <v>62</v>
      </c>
      <c r="C62" s="504"/>
      <c r="D62" s="505"/>
      <c r="E62" s="514"/>
      <c r="F62" s="515"/>
      <c r="G62" s="514"/>
      <c r="H62" s="515"/>
      <c r="I62" s="514"/>
      <c r="J62" s="515"/>
      <c r="K62" s="6"/>
      <c r="L62" s="500"/>
      <c r="N62" s="7" t="str">
        <f>IF(ISNUMBER(E62),$N$2,$N$3)</f>
        <v>ＮＧ</v>
      </c>
      <c r="O62" s="7" t="str">
        <f>IF(O$31=$N$2,IF(ISNUMBER(G62),$N$2,$N$3),IF(ISNUMBER(G62),$N$3,$N$2))</f>
        <v>ＯＫ</v>
      </c>
      <c r="P62" s="7" t="str">
        <f>IF(P$31=$N$2,IF(ISNUMBER(I62),$N$2,$N$3),IF(ISNUMBER(I62),$N$3,$N$2))</f>
        <v>ＯＫ</v>
      </c>
      <c r="R62" s="13">
        <v>6.25E-2</v>
      </c>
      <c r="S62" s="13">
        <f t="shared" ref="S62:AM62" si="6">R62+TIME(0,10,0)</f>
        <v>6.9444444444444448E-2</v>
      </c>
      <c r="T62" s="13">
        <f t="shared" si="6"/>
        <v>7.6388888888888895E-2</v>
      </c>
      <c r="U62" s="13">
        <f t="shared" si="6"/>
        <v>8.3333333333333343E-2</v>
      </c>
      <c r="V62" s="13">
        <f t="shared" si="6"/>
        <v>9.027777777777779E-2</v>
      </c>
      <c r="W62" s="13">
        <f t="shared" si="6"/>
        <v>9.7222222222222238E-2</v>
      </c>
      <c r="X62" s="13">
        <f t="shared" si="6"/>
        <v>0.10416666666666669</v>
      </c>
      <c r="Y62" s="13">
        <f t="shared" si="6"/>
        <v>0.11111111111111113</v>
      </c>
      <c r="Z62" s="13">
        <f t="shared" si="6"/>
        <v>0.11805555555555558</v>
      </c>
      <c r="AA62" s="13">
        <f t="shared" si="6"/>
        <v>0.12500000000000003</v>
      </c>
      <c r="AB62" s="13">
        <f t="shared" si="6"/>
        <v>0.13194444444444448</v>
      </c>
      <c r="AC62" s="13">
        <f t="shared" si="6"/>
        <v>0.13888888888888892</v>
      </c>
      <c r="AD62" s="13">
        <f t="shared" si="6"/>
        <v>0.14583333333333337</v>
      </c>
      <c r="AE62" s="13">
        <f t="shared" si="6"/>
        <v>0.15277777777777782</v>
      </c>
      <c r="AF62" s="13">
        <f t="shared" si="6"/>
        <v>0.15972222222222227</v>
      </c>
      <c r="AG62" s="13">
        <f t="shared" si="6"/>
        <v>0.16666666666666671</v>
      </c>
      <c r="AH62" s="13">
        <f t="shared" si="6"/>
        <v>0.17361111111111116</v>
      </c>
      <c r="AI62" s="13">
        <f t="shared" si="6"/>
        <v>0.18055555555555561</v>
      </c>
      <c r="AJ62" s="13">
        <f t="shared" si="6"/>
        <v>0.18750000000000006</v>
      </c>
      <c r="AK62" s="13">
        <f t="shared" si="6"/>
        <v>0.1944444444444445</v>
      </c>
      <c r="AL62" s="13">
        <f t="shared" si="6"/>
        <v>0.20138888888888895</v>
      </c>
      <c r="AM62" s="13">
        <f t="shared" si="6"/>
        <v>0.2083333333333334</v>
      </c>
      <c r="AN62" s="13"/>
      <c r="AO62" s="13"/>
      <c r="AP62" s="13"/>
      <c r="AQ62" s="13"/>
      <c r="AR62" s="13"/>
      <c r="AS62" s="13"/>
      <c r="AT62" s="13"/>
      <c r="AU62" s="13"/>
      <c r="AV62" s="13"/>
      <c r="AW62" s="13"/>
      <c r="AX62" s="13"/>
    </row>
    <row r="63" spans="1:50" s="5" customFormat="1" ht="24" customHeight="1" thickBot="1" x14ac:dyDescent="0.2">
      <c r="A63" s="6"/>
      <c r="B63" s="503" t="s">
        <v>289</v>
      </c>
      <c r="C63" s="504"/>
      <c r="D63" s="505"/>
      <c r="E63" s="506"/>
      <c r="F63" s="507"/>
      <c r="G63" s="506"/>
      <c r="H63" s="507"/>
      <c r="I63" s="506"/>
      <c r="J63" s="507"/>
      <c r="K63" s="6"/>
      <c r="L63" s="500"/>
      <c r="N63" s="7" t="str">
        <f>IF(ISTEXT(E63),$N$2,$N$3)</f>
        <v>ＮＧ</v>
      </c>
      <c r="O63" s="7" t="str">
        <f>IF(O$31=$N$2,IF(ISTEXT(G63),$N$2,$N$3),IF(ISTEXT(G63),$N$3,$N$2))</f>
        <v>ＯＫ</v>
      </c>
      <c r="P63" s="7" t="str">
        <f>IF(P$31=$N$2,IF(ISTEXT(I63),$N$2,$N$3),IF(ISTEXT(I63),$N$3,$N$2))</f>
        <v>ＯＫ</v>
      </c>
      <c r="R63" s="5" t="s">
        <v>63</v>
      </c>
      <c r="S63" s="5" t="s">
        <v>64</v>
      </c>
      <c r="T63" s="5" t="s">
        <v>133</v>
      </c>
      <c r="U63" s="5" t="s">
        <v>134</v>
      </c>
      <c r="V63" s="5" t="s">
        <v>199</v>
      </c>
      <c r="W63" s="5" t="s">
        <v>200</v>
      </c>
      <c r="X63" s="5" t="s">
        <v>201</v>
      </c>
    </row>
    <row r="64" spans="1:50" s="5" customFormat="1" ht="24" customHeight="1" x14ac:dyDescent="0.15">
      <c r="A64" s="130"/>
      <c r="B64" s="128"/>
      <c r="C64" s="128"/>
      <c r="D64" s="128"/>
      <c r="E64" s="129"/>
      <c r="F64" s="129"/>
      <c r="G64" s="129"/>
      <c r="H64" s="129"/>
      <c r="I64" s="129"/>
      <c r="J64" s="129"/>
      <c r="K64" s="130"/>
      <c r="L64" s="130"/>
      <c r="N64" s="141"/>
      <c r="O64" s="141"/>
      <c r="P64" s="141"/>
      <c r="R64" s="5">
        <v>1</v>
      </c>
      <c r="S64" s="5">
        <v>2</v>
      </c>
      <c r="T64" s="5">
        <v>3</v>
      </c>
      <c r="U64" s="5">
        <v>4</v>
      </c>
      <c r="V64" s="5">
        <v>5</v>
      </c>
    </row>
    <row r="65" spans="1:16" s="5" customFormat="1" ht="24" customHeight="1" x14ac:dyDescent="0.15">
      <c r="A65" s="130"/>
      <c r="B65" s="128"/>
      <c r="C65" s="128"/>
      <c r="D65" s="589" t="s">
        <v>283</v>
      </c>
      <c r="E65" s="589"/>
      <c r="F65" s="589"/>
      <c r="G65" s="589"/>
      <c r="H65" s="589"/>
      <c r="I65" s="589"/>
      <c r="J65" s="129"/>
      <c r="K65" s="130"/>
      <c r="L65" s="130"/>
      <c r="N65" s="61"/>
      <c r="O65" s="61"/>
      <c r="P65" s="61"/>
    </row>
    <row r="66" spans="1:16" ht="17.25" x14ac:dyDescent="0.15">
      <c r="D66" s="131"/>
      <c r="E66" s="131"/>
      <c r="F66" s="131"/>
      <c r="G66" s="131"/>
      <c r="H66" s="131"/>
      <c r="I66" s="127"/>
      <c r="N66" s="142"/>
      <c r="O66" s="142"/>
      <c r="P66" s="142"/>
    </row>
    <row r="67" spans="1:16" ht="17.25" x14ac:dyDescent="0.15">
      <c r="D67" s="131"/>
      <c r="E67" s="131" t="s">
        <v>285</v>
      </c>
      <c r="F67" s="131"/>
      <c r="G67" s="131"/>
      <c r="H67" s="131"/>
      <c r="I67" s="127"/>
      <c r="N67" s="142"/>
      <c r="O67" s="142"/>
      <c r="P67" s="142"/>
    </row>
    <row r="68" spans="1:16" ht="17.25" x14ac:dyDescent="0.15">
      <c r="D68" s="140">
        <v>1</v>
      </c>
      <c r="E68" s="131" t="s">
        <v>272</v>
      </c>
      <c r="F68" s="131"/>
      <c r="G68" s="131"/>
      <c r="H68" s="131"/>
      <c r="I68" s="127"/>
      <c r="N68" s="142"/>
      <c r="O68" s="142"/>
      <c r="P68" s="142"/>
    </row>
    <row r="69" spans="1:16" ht="17.25" x14ac:dyDescent="0.15">
      <c r="D69" s="140">
        <v>2</v>
      </c>
      <c r="E69" s="131" t="s">
        <v>274</v>
      </c>
      <c r="F69" s="131"/>
      <c r="G69" s="131"/>
      <c r="H69" s="131"/>
      <c r="I69" s="127"/>
      <c r="N69" s="142"/>
      <c r="O69" s="142"/>
      <c r="P69" s="142"/>
    </row>
    <row r="70" spans="1:16" ht="17.25" x14ac:dyDescent="0.15">
      <c r="D70" s="140"/>
      <c r="E70" s="131" t="s">
        <v>282</v>
      </c>
      <c r="F70" s="131"/>
      <c r="G70" s="131"/>
      <c r="H70" s="131"/>
      <c r="I70" s="127"/>
      <c r="N70" s="142"/>
      <c r="O70" s="142"/>
      <c r="P70" s="142"/>
    </row>
    <row r="71" spans="1:16" ht="17.25" x14ac:dyDescent="0.15">
      <c r="D71" s="140">
        <v>3</v>
      </c>
      <c r="E71" s="131" t="s">
        <v>279</v>
      </c>
      <c r="F71" s="131"/>
      <c r="G71" s="131"/>
      <c r="H71" s="131"/>
      <c r="I71" s="127"/>
      <c r="N71" s="142"/>
      <c r="O71" s="142"/>
      <c r="P71" s="142"/>
    </row>
    <row r="72" spans="1:16" ht="17.25" x14ac:dyDescent="0.15">
      <c r="D72" s="140">
        <v>4</v>
      </c>
      <c r="E72" s="131" t="s">
        <v>281</v>
      </c>
      <c r="F72" s="131"/>
      <c r="G72" s="131"/>
      <c r="H72" s="131"/>
      <c r="I72" s="127"/>
      <c r="N72" s="142"/>
      <c r="O72" s="142"/>
      <c r="P72" s="142"/>
    </row>
    <row r="73" spans="1:16" ht="17.25" x14ac:dyDescent="0.15">
      <c r="D73" s="140">
        <v>5</v>
      </c>
      <c r="E73" s="131" t="s">
        <v>277</v>
      </c>
      <c r="F73" s="131"/>
      <c r="G73" s="131"/>
      <c r="H73" s="131"/>
      <c r="I73" s="127"/>
      <c r="N73" s="142"/>
      <c r="O73" s="142"/>
      <c r="P73" s="142"/>
    </row>
    <row r="74" spans="1:16" ht="17.25" x14ac:dyDescent="0.15">
      <c r="D74" s="131"/>
      <c r="E74" s="131"/>
      <c r="F74" s="131"/>
      <c r="G74" s="131"/>
      <c r="H74" s="131"/>
      <c r="I74" s="127"/>
      <c r="N74" s="142"/>
      <c r="O74" s="142"/>
      <c r="P74" s="142"/>
    </row>
    <row r="75" spans="1:16" ht="17.25" x14ac:dyDescent="0.15">
      <c r="D75" s="139" t="s">
        <v>275</v>
      </c>
      <c r="E75" s="139"/>
      <c r="F75" s="139"/>
      <c r="G75" s="139"/>
      <c r="H75" s="131"/>
      <c r="I75" s="127"/>
    </row>
    <row r="76" spans="1:16" ht="17.25" x14ac:dyDescent="0.15">
      <c r="D76" s="131"/>
      <c r="E76" s="131"/>
      <c r="F76" s="131"/>
      <c r="G76" s="131"/>
      <c r="H76" s="131"/>
      <c r="I76" s="127"/>
    </row>
  </sheetData>
  <sheetProtection password="98E1" sheet="1" objects="1" scenarios="1" selectLockedCells="1"/>
  <mergeCells count="148">
    <mergeCell ref="L39:L41"/>
    <mergeCell ref="L5:L38"/>
    <mergeCell ref="L42:L60"/>
    <mergeCell ref="D65:I65"/>
    <mergeCell ref="A2:K2"/>
    <mergeCell ref="B10:I10"/>
    <mergeCell ref="B12:D12"/>
    <mergeCell ref="E12:F12"/>
    <mergeCell ref="B13:D13"/>
    <mergeCell ref="A3:K3"/>
    <mergeCell ref="B5:I5"/>
    <mergeCell ref="B6:I6"/>
    <mergeCell ref="B7:I7"/>
    <mergeCell ref="B8:I8"/>
    <mergeCell ref="B16:D16"/>
    <mergeCell ref="E16:F16"/>
    <mergeCell ref="B17:D17"/>
    <mergeCell ref="E17:F17"/>
    <mergeCell ref="B18:D18"/>
    <mergeCell ref="E18:F18"/>
    <mergeCell ref="B9:I9"/>
    <mergeCell ref="E13:F13"/>
    <mergeCell ref="B14:D14"/>
    <mergeCell ref="E14:F14"/>
    <mergeCell ref="B15:D15"/>
    <mergeCell ref="E15:F15"/>
    <mergeCell ref="E30:F30"/>
    <mergeCell ref="G30:H30"/>
    <mergeCell ref="B30:D30"/>
    <mergeCell ref="I30:J30"/>
    <mergeCell ref="G33:H33"/>
    <mergeCell ref="I33:J33"/>
    <mergeCell ref="C19:D19"/>
    <mergeCell ref="E19:F19"/>
    <mergeCell ref="C20:D20"/>
    <mergeCell ref="E20:F20"/>
    <mergeCell ref="B28:I28"/>
    <mergeCell ref="C22:D22"/>
    <mergeCell ref="E22:F22"/>
    <mergeCell ref="B19:B22"/>
    <mergeCell ref="B23:C24"/>
    <mergeCell ref="B25:C26"/>
    <mergeCell ref="C21:D21"/>
    <mergeCell ref="E21:F2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J48:J49"/>
    <mergeCell ref="L62:L63"/>
    <mergeCell ref="I34:J34"/>
    <mergeCell ref="B63:D63"/>
    <mergeCell ref="E63:F63"/>
    <mergeCell ref="G63:H63"/>
    <mergeCell ref="I63:J63"/>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 ref="B59:D59"/>
  </mergeCells>
  <phoneticPr fontId="1" type="noConversion"/>
  <dataValidations count="13">
    <dataValidation allowBlank="1" showInputMessage="1" showErrorMessage="1" sqref="E27:F27"/>
    <dataValidation type="whole" operator="greaterThanOrEqual" allowBlank="1" showInputMessage="1" showErrorMessage="1" sqref="E17">
      <formula1>0</formula1>
    </dataValidation>
    <dataValidation type="list" allowBlank="1" showInputMessage="1" showErrorMessage="1" sqref="E13">
      <formula1>$R$13:$W$13</formula1>
    </dataValidation>
    <dataValidation type="list" allowBlank="1" showInputMessage="1" showErrorMessage="1" sqref="E12">
      <formula1>$R$12:$V$12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62:G62 I62">
      <formula1>$R$62:$AM$62</formula1>
    </dataValidation>
    <dataValidation type="list" allowBlank="1" showInputMessage="1" showErrorMessage="1" sqref="E32:G32 I32">
      <formula1>$R$32:$W$32</formula1>
    </dataValidation>
    <dataValidation type="list" allowBlank="1" showInputMessage="1" showErrorMessage="1" sqref="E63:G64 I63:I64">
      <formula1>$R$63:$S$63</formula1>
    </dataValidation>
    <dataValidation type="list" allowBlank="1" showInputMessage="1" showErrorMessage="1" sqref="E31:J31">
      <formula1>$R$31:$AE$31</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E61:J61">
      <formula1>$R$64:$V$64</formula1>
    </dataValidation>
    <dataValidation type="list" allowBlank="1" showInputMessage="1" showErrorMessage="1" sqref="E59:J59">
      <formula1>$Q$61:$AK$61</formula1>
    </dataValidation>
    <dataValidation type="list" allowBlank="1" showInputMessage="1" showErrorMessage="1" sqref="E43 I57 G57 E57 E55 G55 I55 I53 G53 E53 E51 G51 I51 I49 G49 E49 I47 G47 E47 I45 E45 G45 I43 G43">
      <formula1>$R$43:$BD$43</formula1>
    </dataValidation>
  </dataValidations>
  <pageMargins left="0.59020397231334776" right="0.59020397231334776" top="0.59020397231334776" bottom="0.59020397231334776" header="0.51174154431801144" footer="0.51174154431801144"/>
  <pageSetup paperSize="9" scale="46" orientation="portrait"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BD76"/>
  <sheetViews>
    <sheetView showGridLines="0" showRowColHeaders="0" view="pageBreakPreview" zoomScale="70" zoomScaleNormal="125" zoomScaleSheetLayoutView="70" zoomScalePageLayoutView="125" workbookViewId="0"/>
  </sheetViews>
  <sheetFormatPr defaultColWidth="8.875" defaultRowHeight="13.5" x14ac:dyDescent="0.15"/>
  <cols>
    <col min="1" max="1" width="2" style="1" customWidth="1"/>
    <col min="2" max="2" width="8.875" style="1"/>
    <col min="3" max="3" width="15" style="1" customWidth="1"/>
    <col min="4" max="4" width="7.125" style="1" bestFit="1" customWidth="1"/>
    <col min="5" max="5" width="37.5" style="1" customWidth="1"/>
    <col min="6" max="6" width="7.625" style="1" bestFit="1" customWidth="1"/>
    <col min="7" max="7" width="37.5" style="1" customWidth="1"/>
    <col min="8" max="8" width="7.625" style="1" bestFit="1" customWidth="1"/>
    <col min="9" max="9" width="37.5" style="1" customWidth="1"/>
    <col min="10" max="10" width="7.625" style="1" bestFit="1" customWidth="1"/>
    <col min="11" max="11" width="2" style="1" customWidth="1"/>
    <col min="12" max="12" width="18.125" style="1" customWidth="1"/>
    <col min="13" max="13" width="25" style="1" customWidth="1"/>
    <col min="14" max="50" width="9" style="1" hidden="1" customWidth="1"/>
    <col min="51" max="56" width="9" hidden="1" customWidth="1"/>
    <col min="57" max="79" width="9" customWidth="1"/>
  </cols>
  <sheetData>
    <row r="1" spans="1:23" ht="11.25" customHeight="1" x14ac:dyDescent="0.15">
      <c r="A1" s="2"/>
      <c r="B1" s="3"/>
      <c r="C1" s="3"/>
      <c r="D1" s="3"/>
      <c r="E1" s="3"/>
      <c r="F1" s="3"/>
      <c r="G1" s="3"/>
      <c r="H1" s="3"/>
      <c r="I1" s="3"/>
      <c r="J1" s="3"/>
      <c r="K1" s="3"/>
      <c r="L1" s="132"/>
    </row>
    <row r="2" spans="1:23" ht="24" customHeight="1" x14ac:dyDescent="0.15">
      <c r="A2" s="590" t="str">
        <f>"(例)"&amp;説明!Q2&amp;"度 "&amp;説明!Q4&amp;説明!Q5</f>
        <v>(例)平成29年度 第52回茨城県アンサンブルコンテスト県北地区大会</v>
      </c>
      <c r="B2" s="590"/>
      <c r="C2" s="590"/>
      <c r="D2" s="590"/>
      <c r="E2" s="590"/>
      <c r="F2" s="590"/>
      <c r="G2" s="590"/>
      <c r="H2" s="590"/>
      <c r="I2" s="590"/>
      <c r="J2" s="590"/>
      <c r="K2" s="590"/>
      <c r="L2" s="133" t="s">
        <v>0</v>
      </c>
      <c r="N2" s="1" t="s">
        <v>1</v>
      </c>
    </row>
    <row r="3" spans="1:23" ht="24" customHeight="1" x14ac:dyDescent="0.15">
      <c r="A3" s="639" t="s">
        <v>171</v>
      </c>
      <c r="B3" s="639"/>
      <c r="C3" s="639"/>
      <c r="D3" s="639"/>
      <c r="E3" s="639"/>
      <c r="F3" s="639"/>
      <c r="G3" s="639"/>
      <c r="H3" s="639"/>
      <c r="I3" s="639"/>
      <c r="J3" s="639"/>
      <c r="K3" s="639"/>
      <c r="L3" s="134" t="s">
        <v>260</v>
      </c>
      <c r="N3" s="1" t="s">
        <v>2</v>
      </c>
    </row>
    <row r="4" spans="1:23" ht="24" customHeight="1" x14ac:dyDescent="0.15">
      <c r="A4" s="202"/>
      <c r="B4" s="202"/>
      <c r="C4" s="202"/>
      <c r="D4" s="202"/>
      <c r="E4" s="202"/>
      <c r="F4" s="202"/>
      <c r="G4" s="202"/>
      <c r="H4" s="202"/>
      <c r="I4" s="202"/>
      <c r="J4" s="202"/>
      <c r="K4" s="202"/>
      <c r="L4" s="134"/>
    </row>
    <row r="5" spans="1:23" ht="15" customHeight="1" x14ac:dyDescent="0.15">
      <c r="A5" s="4"/>
      <c r="B5" s="599" t="s">
        <v>3</v>
      </c>
      <c r="C5" s="600"/>
      <c r="D5" s="600"/>
      <c r="E5" s="600"/>
      <c r="F5" s="600"/>
      <c r="G5" s="600"/>
      <c r="H5" s="600"/>
      <c r="I5" s="601"/>
      <c r="J5" s="6"/>
      <c r="K5" s="4"/>
      <c r="L5" s="588"/>
    </row>
    <row r="6" spans="1:23" ht="15" customHeight="1" x14ac:dyDescent="0.15">
      <c r="A6" s="4"/>
      <c r="B6" s="602" t="s">
        <v>4</v>
      </c>
      <c r="C6" s="603"/>
      <c r="D6" s="603"/>
      <c r="E6" s="603"/>
      <c r="F6" s="603"/>
      <c r="G6" s="603"/>
      <c r="H6" s="603"/>
      <c r="I6" s="604"/>
      <c r="J6" s="6"/>
      <c r="K6" s="4"/>
      <c r="L6" s="588"/>
    </row>
    <row r="7" spans="1:23" ht="15" customHeight="1" x14ac:dyDescent="0.15">
      <c r="A7" s="4"/>
      <c r="B7" s="602" t="s">
        <v>5</v>
      </c>
      <c r="C7" s="603"/>
      <c r="D7" s="603"/>
      <c r="E7" s="603"/>
      <c r="F7" s="603"/>
      <c r="G7" s="603"/>
      <c r="H7" s="603"/>
      <c r="I7" s="604"/>
      <c r="J7" s="6"/>
      <c r="K7" s="4"/>
      <c r="L7" s="588"/>
    </row>
    <row r="8" spans="1:23" ht="15" customHeight="1" x14ac:dyDescent="0.15">
      <c r="A8" s="4"/>
      <c r="B8" s="602" t="s">
        <v>6</v>
      </c>
      <c r="C8" s="603"/>
      <c r="D8" s="603"/>
      <c r="E8" s="603"/>
      <c r="F8" s="603"/>
      <c r="G8" s="603"/>
      <c r="H8" s="603"/>
      <c r="I8" s="604"/>
      <c r="J8" s="6"/>
      <c r="K8" s="4"/>
      <c r="L8" s="588"/>
    </row>
    <row r="9" spans="1:23" ht="15" customHeight="1" x14ac:dyDescent="0.15">
      <c r="A9" s="4"/>
      <c r="B9" s="602" t="s">
        <v>7</v>
      </c>
      <c r="C9" s="603"/>
      <c r="D9" s="603"/>
      <c r="E9" s="603"/>
      <c r="F9" s="603"/>
      <c r="G9" s="603"/>
      <c r="H9" s="603"/>
      <c r="I9" s="604"/>
      <c r="J9" s="6"/>
      <c r="K9" s="4"/>
      <c r="L9" s="588"/>
    </row>
    <row r="10" spans="1:23" ht="15" customHeight="1" x14ac:dyDescent="0.15">
      <c r="A10" s="4"/>
      <c r="B10" s="591" t="s">
        <v>8</v>
      </c>
      <c r="C10" s="592"/>
      <c r="D10" s="592"/>
      <c r="E10" s="592"/>
      <c r="F10" s="592"/>
      <c r="G10" s="592"/>
      <c r="H10" s="592"/>
      <c r="I10" s="593"/>
      <c r="J10" s="6"/>
      <c r="K10" s="4"/>
      <c r="L10" s="588"/>
    </row>
    <row r="11" spans="1:23" ht="15" customHeight="1" thickBot="1" x14ac:dyDescent="0.2">
      <c r="A11" s="17"/>
      <c r="B11" s="17"/>
      <c r="C11" s="17"/>
      <c r="D11" s="17"/>
      <c r="E11" s="17"/>
      <c r="F11" s="17"/>
      <c r="G11" s="17"/>
      <c r="H11" s="17"/>
      <c r="I11" s="17"/>
      <c r="J11" s="17"/>
      <c r="K11" s="17"/>
      <c r="L11" s="588"/>
    </row>
    <row r="12" spans="1:23" s="5" customFormat="1" ht="24" customHeight="1" x14ac:dyDescent="0.15">
      <c r="A12" s="6"/>
      <c r="B12" s="594" t="s">
        <v>9</v>
      </c>
      <c r="C12" s="595"/>
      <c r="D12" s="595"/>
      <c r="E12" s="654" t="s">
        <v>119</v>
      </c>
      <c r="F12" s="655"/>
      <c r="G12" s="6"/>
      <c r="H12" s="6"/>
      <c r="I12" s="6"/>
      <c r="J12" s="6"/>
      <c r="K12" s="6"/>
      <c r="L12" s="588"/>
      <c r="N12" s="7" t="str">
        <f>IF(ISTEXT(E12),$N$2,$N$3)</f>
        <v>ＯＫ</v>
      </c>
      <c r="P12" s="5">
        <f>COUNTIF(N12:N26,$N$2)</f>
        <v>15</v>
      </c>
      <c r="R12" s="5" t="s">
        <v>118</v>
      </c>
      <c r="S12" s="5" t="s">
        <v>119</v>
      </c>
      <c r="T12" s="5" t="s">
        <v>120</v>
      </c>
      <c r="U12" s="5" t="s">
        <v>121</v>
      </c>
      <c r="V12" s="5" t="s">
        <v>123</v>
      </c>
    </row>
    <row r="13" spans="1:23" s="5" customFormat="1" ht="24" customHeight="1" x14ac:dyDescent="0.15">
      <c r="A13" s="64"/>
      <c r="B13" s="563" t="s">
        <v>288</v>
      </c>
      <c r="C13" s="564"/>
      <c r="D13" s="564"/>
      <c r="E13" s="656" t="s">
        <v>126</v>
      </c>
      <c r="F13" s="657"/>
      <c r="G13" s="6" t="s">
        <v>117</v>
      </c>
      <c r="H13" s="6"/>
      <c r="I13" s="6"/>
      <c r="J13" s="6"/>
      <c r="K13" s="6"/>
      <c r="L13" s="588"/>
      <c r="N13" s="7" t="str">
        <f>IF(ISTEXT(E13),$N$2,$N$3)</f>
        <v>ＯＫ</v>
      </c>
      <c r="R13" s="5" t="s">
        <v>122</v>
      </c>
      <c r="S13" s="5" t="s">
        <v>124</v>
      </c>
      <c r="T13" s="5" t="s">
        <v>125</v>
      </c>
      <c r="U13" s="5" t="s">
        <v>126</v>
      </c>
      <c r="V13" s="5" t="s">
        <v>127</v>
      </c>
      <c r="W13" s="5" t="s">
        <v>128</v>
      </c>
    </row>
    <row r="14" spans="1:23" s="5" customFormat="1" ht="24" customHeight="1" x14ac:dyDescent="0.15">
      <c r="A14" s="6"/>
      <c r="B14" s="563" t="s">
        <v>10</v>
      </c>
      <c r="C14" s="564"/>
      <c r="D14" s="564"/>
      <c r="E14" s="658" t="s">
        <v>310</v>
      </c>
      <c r="F14" s="659"/>
      <c r="G14" s="9" t="s">
        <v>11</v>
      </c>
      <c r="H14" s="9"/>
      <c r="I14" s="6"/>
      <c r="J14" s="6"/>
      <c r="K14" s="6"/>
      <c r="L14" s="588"/>
      <c r="N14" s="7" t="str">
        <f>IF(ISTEXT(E14),$N$2,$N$3)</f>
        <v>ＯＫ</v>
      </c>
      <c r="P14" s="5">
        <f>COUNTIF(N30:P30,N2)</f>
        <v>3</v>
      </c>
    </row>
    <row r="15" spans="1:23" s="5" customFormat="1" ht="24" customHeight="1" x14ac:dyDescent="0.15">
      <c r="A15" s="6"/>
      <c r="B15" s="563" t="s">
        <v>12</v>
      </c>
      <c r="C15" s="564"/>
      <c r="D15" s="564"/>
      <c r="E15" s="660" t="s">
        <v>311</v>
      </c>
      <c r="F15" s="661"/>
      <c r="G15" s="9"/>
      <c r="H15" s="9"/>
      <c r="I15" s="6"/>
      <c r="J15" s="6"/>
      <c r="K15" s="6"/>
      <c r="L15" s="588"/>
      <c r="N15" s="7" t="str">
        <f>IF(ISTEXT(E15),$N$2,$N$3)</f>
        <v>ＯＫ</v>
      </c>
      <c r="P15" s="5">
        <f>COUNTIF(N33:P63,$N$2)</f>
        <v>93</v>
      </c>
    </row>
    <row r="16" spans="1:23" s="5" customFormat="1" ht="24" customHeight="1" x14ac:dyDescent="0.15">
      <c r="A16" s="6"/>
      <c r="B16" s="563" t="s">
        <v>13</v>
      </c>
      <c r="C16" s="564"/>
      <c r="D16" s="564"/>
      <c r="E16" s="644">
        <f>SUM(R16:T16)</f>
        <v>18</v>
      </c>
      <c r="F16" s="645"/>
      <c r="G16" s="9" t="s">
        <v>170</v>
      </c>
      <c r="H16" s="9"/>
      <c r="I16" s="6"/>
      <c r="J16" s="6"/>
      <c r="K16" s="6"/>
      <c r="L16" s="588"/>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x14ac:dyDescent="0.15">
      <c r="A17" s="6"/>
      <c r="B17" s="563" t="s">
        <v>14</v>
      </c>
      <c r="C17" s="564"/>
      <c r="D17" s="564"/>
      <c r="E17" s="646">
        <v>15</v>
      </c>
      <c r="F17" s="647"/>
      <c r="G17" s="9" t="s">
        <v>264</v>
      </c>
      <c r="H17" s="9"/>
      <c r="I17" s="6"/>
      <c r="J17" s="6"/>
      <c r="K17" s="6"/>
      <c r="L17" s="588"/>
      <c r="N17" s="7" t="str">
        <f>IF(ISNUMBER(E17),$N$2,$N$3)</f>
        <v>ＯＫ</v>
      </c>
    </row>
    <row r="18" spans="1:31" s="5" customFormat="1" ht="24" customHeight="1" x14ac:dyDescent="0.15">
      <c r="A18" s="6"/>
      <c r="B18" s="563" t="s">
        <v>15</v>
      </c>
      <c r="C18" s="564"/>
      <c r="D18" s="564"/>
      <c r="E18" s="640" t="s">
        <v>223</v>
      </c>
      <c r="F18" s="641"/>
      <c r="G18" s="9" t="s">
        <v>16</v>
      </c>
      <c r="H18" s="9"/>
      <c r="I18" s="6"/>
      <c r="J18" s="6"/>
      <c r="K18" s="6"/>
      <c r="L18" s="588"/>
      <c r="N18" s="7" t="str">
        <f>IF(ISTEXT(E18),$N$2,$N$3)</f>
        <v>ＯＫ</v>
      </c>
      <c r="P18" s="5">
        <f>SUM(P12:P15)</f>
        <v>111</v>
      </c>
    </row>
    <row r="19" spans="1:31" s="5" customFormat="1" ht="24" customHeight="1" x14ac:dyDescent="0.15">
      <c r="A19" s="6"/>
      <c r="B19" s="574" t="s">
        <v>243</v>
      </c>
      <c r="C19" s="564" t="s">
        <v>17</v>
      </c>
      <c r="D19" s="564"/>
      <c r="E19" s="640" t="s">
        <v>292</v>
      </c>
      <c r="F19" s="641"/>
      <c r="G19" s="9" t="s">
        <v>266</v>
      </c>
      <c r="H19" s="9"/>
      <c r="I19" s="6"/>
      <c r="J19" s="6"/>
      <c r="K19" s="6"/>
      <c r="L19" s="588"/>
      <c r="N19" s="7" t="str">
        <f>IF(ISTEXT(E19),$N$2,$N$3)</f>
        <v>ＯＫ</v>
      </c>
    </row>
    <row r="20" spans="1:31" s="5" customFormat="1" ht="24" customHeight="1" x14ac:dyDescent="0.15">
      <c r="A20" s="6"/>
      <c r="B20" s="575"/>
      <c r="C20" s="564" t="s">
        <v>18</v>
      </c>
      <c r="D20" s="564"/>
      <c r="E20" s="640" t="s">
        <v>312</v>
      </c>
      <c r="F20" s="641"/>
      <c r="G20" s="9" t="s">
        <v>244</v>
      </c>
      <c r="H20" s="9"/>
      <c r="I20" s="6"/>
      <c r="J20" s="6"/>
      <c r="K20" s="6"/>
      <c r="L20" s="588"/>
      <c r="N20" s="7" t="str">
        <f>IF(ISTEXT(E20),$N$2,$N$3)</f>
        <v>ＯＫ</v>
      </c>
    </row>
    <row r="21" spans="1:31" s="5" customFormat="1" ht="24" customHeight="1" x14ac:dyDescent="0.15">
      <c r="A21" s="6"/>
      <c r="B21" s="575"/>
      <c r="C21" s="583" t="s">
        <v>246</v>
      </c>
      <c r="D21" s="584"/>
      <c r="E21" s="648" t="s">
        <v>313</v>
      </c>
      <c r="F21" s="649"/>
      <c r="G21" s="9" t="s">
        <v>265</v>
      </c>
      <c r="H21" s="9"/>
      <c r="I21" s="6"/>
      <c r="J21" s="6"/>
      <c r="K21" s="6"/>
      <c r="L21" s="588"/>
      <c r="N21" s="7" t="str">
        <f>IF(ISTEXT(E21),$N$2,$N$3)</f>
        <v>ＯＫ</v>
      </c>
    </row>
    <row r="22" spans="1:31" s="5" customFormat="1" ht="24" customHeight="1" x14ac:dyDescent="0.15">
      <c r="A22" s="6"/>
      <c r="B22" s="576"/>
      <c r="C22" s="564" t="s">
        <v>19</v>
      </c>
      <c r="D22" s="564"/>
      <c r="E22" s="642" t="s">
        <v>224</v>
      </c>
      <c r="F22" s="643"/>
      <c r="G22" s="9" t="s">
        <v>267</v>
      </c>
      <c r="H22" s="9"/>
      <c r="I22" s="6"/>
      <c r="J22" s="6"/>
      <c r="K22" s="6"/>
      <c r="L22" s="588"/>
      <c r="N22" s="7" t="str">
        <f>IF(ISTEXT(E22),$N$2,$N$3)</f>
        <v>ＯＫ</v>
      </c>
    </row>
    <row r="23" spans="1:31" s="5" customFormat="1" ht="24" customHeight="1" x14ac:dyDescent="0.15">
      <c r="A23" s="6"/>
      <c r="B23" s="577" t="s">
        <v>164</v>
      </c>
      <c r="C23" s="578"/>
      <c r="D23" s="201" t="s">
        <v>165</v>
      </c>
      <c r="E23" s="471">
        <v>0</v>
      </c>
      <c r="F23" s="472" t="s">
        <v>169</v>
      </c>
      <c r="G23" s="9" t="s">
        <v>268</v>
      </c>
      <c r="H23" s="9"/>
      <c r="I23" s="6"/>
      <c r="J23" s="6"/>
      <c r="K23" s="6"/>
      <c r="L23" s="588"/>
      <c r="N23" s="7" t="str">
        <f>IF(E23="",$N$3,$N$2)</f>
        <v>ＯＫ</v>
      </c>
    </row>
    <row r="24" spans="1:31" s="5" customFormat="1" ht="24" customHeight="1" x14ac:dyDescent="0.15">
      <c r="A24" s="6"/>
      <c r="B24" s="579"/>
      <c r="C24" s="580"/>
      <c r="D24" s="201" t="s">
        <v>166</v>
      </c>
      <c r="E24" s="471" t="s">
        <v>225</v>
      </c>
      <c r="F24" s="472" t="s">
        <v>169</v>
      </c>
      <c r="G24" s="9" t="s">
        <v>269</v>
      </c>
      <c r="H24" s="9"/>
      <c r="I24" s="6"/>
      <c r="J24" s="6"/>
      <c r="K24" s="6"/>
      <c r="L24" s="588"/>
      <c r="N24" s="7" t="str">
        <f>IF(E24="",$N$3,$N$2)</f>
        <v>ＯＫ</v>
      </c>
    </row>
    <row r="25" spans="1:31" s="5" customFormat="1" ht="24" customHeight="1" x14ac:dyDescent="0.15">
      <c r="A25" s="6"/>
      <c r="B25" s="577" t="s">
        <v>167</v>
      </c>
      <c r="C25" s="578"/>
      <c r="D25" s="201" t="s">
        <v>168</v>
      </c>
      <c r="E25" s="471" t="s">
        <v>226</v>
      </c>
      <c r="F25" s="472" t="s">
        <v>169</v>
      </c>
      <c r="G25" s="9" t="s">
        <v>270</v>
      </c>
      <c r="H25" s="9"/>
      <c r="I25" s="6"/>
      <c r="J25" s="6"/>
      <c r="K25" s="6"/>
      <c r="L25" s="588"/>
      <c r="N25" s="7" t="str">
        <f>IF(E25="",$N$3,$N$2)</f>
        <v>ＯＫ</v>
      </c>
    </row>
    <row r="26" spans="1:31" s="5" customFormat="1" ht="24" customHeight="1" thickBot="1" x14ac:dyDescent="0.2">
      <c r="A26" s="6"/>
      <c r="B26" s="581"/>
      <c r="C26" s="582"/>
      <c r="D26" s="107" t="s">
        <v>166</v>
      </c>
      <c r="E26" s="473">
        <v>0</v>
      </c>
      <c r="F26" s="474" t="s">
        <v>169</v>
      </c>
      <c r="G26" s="9" t="s">
        <v>269</v>
      </c>
      <c r="H26" s="9"/>
      <c r="I26" s="6"/>
      <c r="J26" s="6"/>
      <c r="K26" s="6"/>
      <c r="L26" s="588"/>
      <c r="N26" s="7" t="str">
        <f>IF(E26="",$N$3,$N$2)</f>
        <v>ＯＫ</v>
      </c>
    </row>
    <row r="27" spans="1:31" s="5" customFormat="1" ht="15" customHeight="1" thickBot="1" x14ac:dyDescent="0.2">
      <c r="A27" s="6"/>
      <c r="B27" s="60"/>
      <c r="C27" s="60"/>
      <c r="D27" s="60"/>
      <c r="E27" s="62"/>
      <c r="F27" s="62"/>
      <c r="G27" s="9"/>
      <c r="H27" s="9"/>
      <c r="I27" s="6"/>
      <c r="J27" s="6"/>
      <c r="K27" s="6"/>
      <c r="L27" s="588"/>
      <c r="N27" s="61"/>
    </row>
    <row r="28" spans="1:31" s="5" customFormat="1" ht="45" customHeight="1" thickTop="1" thickBot="1" x14ac:dyDescent="0.2">
      <c r="A28" s="6"/>
      <c r="B28" s="569" t="s">
        <v>339</v>
      </c>
      <c r="C28" s="570"/>
      <c r="D28" s="570"/>
      <c r="E28" s="570"/>
      <c r="F28" s="570"/>
      <c r="G28" s="570"/>
      <c r="H28" s="570"/>
      <c r="I28" s="571"/>
      <c r="J28" s="6"/>
      <c r="K28" s="6"/>
      <c r="L28" s="588"/>
      <c r="N28" s="61"/>
    </row>
    <row r="29" spans="1:31" s="5" customFormat="1" ht="24" customHeight="1" thickTop="1" thickBot="1" x14ac:dyDescent="0.2">
      <c r="A29" s="6"/>
      <c r="B29" s="6"/>
      <c r="C29" s="6"/>
      <c r="D29" s="6"/>
      <c r="E29" s="6"/>
      <c r="F29" s="6"/>
      <c r="G29" s="6"/>
      <c r="H29" s="6"/>
      <c r="I29" s="6"/>
      <c r="J29" s="6"/>
      <c r="K29" s="6"/>
      <c r="L29" s="588"/>
      <c r="R29" s="10" t="s">
        <v>20</v>
      </c>
    </row>
    <row r="30" spans="1:31" s="5" customFormat="1" ht="24" customHeight="1" thickBot="1" x14ac:dyDescent="0.2">
      <c r="A30" s="6"/>
      <c r="B30" s="503" t="s">
        <v>116</v>
      </c>
      <c r="C30" s="504"/>
      <c r="D30" s="505"/>
      <c r="E30" s="503" t="s">
        <v>21</v>
      </c>
      <c r="F30" s="505"/>
      <c r="G30" s="503" t="s">
        <v>22</v>
      </c>
      <c r="H30" s="505"/>
      <c r="I30" s="503" t="s">
        <v>23</v>
      </c>
      <c r="J30" s="505"/>
      <c r="K30" s="6"/>
      <c r="L30" s="588"/>
      <c r="N30" s="7" t="str">
        <f>IF(N31=N32,$N$2,$N$3)</f>
        <v>ＯＫ</v>
      </c>
      <c r="O30" s="7" t="str">
        <f>IF(O31=O32,$N$2,$N$3)</f>
        <v>ＯＫ</v>
      </c>
      <c r="P30" s="7" t="str">
        <f>IF(P31=P32,$N$2,$N$3)</f>
        <v>ＯＫ</v>
      </c>
      <c r="R30" s="11">
        <f>COUNTIF(N31:P31,$N$2)</f>
        <v>3</v>
      </c>
    </row>
    <row r="31" spans="1:31" s="5" customFormat="1" ht="24" customHeight="1" x14ac:dyDescent="0.15">
      <c r="A31" s="6"/>
      <c r="B31" s="557" t="s">
        <v>24</v>
      </c>
      <c r="C31" s="558"/>
      <c r="D31" s="559"/>
      <c r="E31" s="652" t="s">
        <v>33</v>
      </c>
      <c r="F31" s="653"/>
      <c r="G31" s="652" t="s">
        <v>35</v>
      </c>
      <c r="H31" s="653"/>
      <c r="I31" s="652" t="s">
        <v>36</v>
      </c>
      <c r="J31" s="653"/>
      <c r="K31" s="6"/>
      <c r="L31" s="588"/>
      <c r="N31" s="61" t="str">
        <f>IF(ISTEXT(E31),$N$2,$N$3)</f>
        <v>ＯＫ</v>
      </c>
      <c r="O31" s="61" t="str">
        <f>IF(ISTEXT(G31),$N$2,$N$3)</f>
        <v>ＯＫ</v>
      </c>
      <c r="P31" s="61" t="str">
        <f>IF(ISTEXT(I31),$N$2,$N$3)</f>
        <v>ＯＫ</v>
      </c>
      <c r="R31" s="5" t="s">
        <v>25</v>
      </c>
      <c r="S31" s="5" t="s">
        <v>26</v>
      </c>
      <c r="T31" s="5" t="s">
        <v>27</v>
      </c>
      <c r="U31" s="5" t="s">
        <v>172</v>
      </c>
      <c r="V31" s="5" t="s">
        <v>28</v>
      </c>
      <c r="W31" s="5" t="s">
        <v>29</v>
      </c>
      <c r="X31" s="5" t="s">
        <v>30</v>
      </c>
      <c r="Y31" s="5" t="s">
        <v>31</v>
      </c>
      <c r="Z31" s="5" t="s">
        <v>32</v>
      </c>
      <c r="AA31" s="5" t="s">
        <v>173</v>
      </c>
      <c r="AB31" s="5" t="s">
        <v>33</v>
      </c>
      <c r="AC31" s="5" t="s">
        <v>34</v>
      </c>
      <c r="AD31" s="5" t="s">
        <v>35</v>
      </c>
      <c r="AE31" s="5" t="s">
        <v>36</v>
      </c>
    </row>
    <row r="32" spans="1:31" s="5" customFormat="1" ht="24" customHeight="1" x14ac:dyDescent="0.15">
      <c r="A32" s="6"/>
      <c r="B32" s="560" t="s">
        <v>37</v>
      </c>
      <c r="C32" s="561"/>
      <c r="D32" s="562"/>
      <c r="E32" s="650" t="s">
        <v>42</v>
      </c>
      <c r="F32" s="651"/>
      <c r="G32" s="650" t="s">
        <v>40</v>
      </c>
      <c r="H32" s="651"/>
      <c r="I32" s="650" t="s">
        <v>114</v>
      </c>
      <c r="J32" s="651"/>
      <c r="K32" s="6"/>
      <c r="L32" s="588"/>
      <c r="N32" s="61" t="str">
        <f>IF(ISTEXT(E32),$N$2,$N$3)</f>
        <v>ＯＫ</v>
      </c>
      <c r="O32" s="61" t="str">
        <f>IF(ISTEXT(G32),$N$2,$N$3)</f>
        <v>ＯＫ</v>
      </c>
      <c r="P32" s="61" t="str">
        <f>IF(ISTEXT(I32),$N$2,$N$3)</f>
        <v>ＯＫ</v>
      </c>
      <c r="R32" s="5" t="s">
        <v>38</v>
      </c>
      <c r="S32" s="5" t="s">
        <v>39</v>
      </c>
      <c r="T32" s="5" t="s">
        <v>40</v>
      </c>
      <c r="U32" s="5" t="s">
        <v>41</v>
      </c>
      <c r="V32" s="5" t="s">
        <v>42</v>
      </c>
      <c r="W32" s="5" t="s">
        <v>43</v>
      </c>
    </row>
    <row r="33" spans="1:56" s="5" customFormat="1" ht="34.5" customHeight="1" x14ac:dyDescent="0.15">
      <c r="A33" s="6"/>
      <c r="B33" s="526" t="s">
        <v>44</v>
      </c>
      <c r="C33" s="528" t="s">
        <v>45</v>
      </c>
      <c r="D33" s="529"/>
      <c r="E33" s="627" t="s">
        <v>229</v>
      </c>
      <c r="F33" s="628"/>
      <c r="G33" s="629" t="s">
        <v>135</v>
      </c>
      <c r="H33" s="630"/>
      <c r="I33" s="629" t="s">
        <v>145</v>
      </c>
      <c r="J33" s="630"/>
      <c r="K33" s="6"/>
      <c r="L33" s="588"/>
      <c r="N33" s="7" t="str">
        <f t="shared" ref="N33:N47" si="0">IF(ISTEXT(E33),$N$2,$N$3)</f>
        <v>ＯＫ</v>
      </c>
      <c r="O33" s="7" t="str">
        <f t="shared" ref="O33:O47" si="1">IF(O$31=$N$2,IF(ISTEXT(G33),$N$2,$N$3),IF(ISTEXT(G33),$N$3,$N$2))</f>
        <v>ＯＫ</v>
      </c>
      <c r="P33" s="7" t="str">
        <f t="shared" ref="P33:P47" si="2">IF(P$31=$N$2,IF(ISTEXT(I33),$N$2,$N$3),IF(ISTEXT(I33),$N$3,$N$2))</f>
        <v>ＯＫ</v>
      </c>
    </row>
    <row r="34" spans="1:56" s="5" customFormat="1" ht="34.5" customHeight="1" x14ac:dyDescent="0.15">
      <c r="A34" s="6"/>
      <c r="B34" s="526"/>
      <c r="C34" s="534" t="s">
        <v>46</v>
      </c>
      <c r="D34" s="535"/>
      <c r="E34" s="631" t="s">
        <v>230</v>
      </c>
      <c r="F34" s="632"/>
      <c r="G34" s="633" t="s">
        <v>136</v>
      </c>
      <c r="H34" s="634"/>
      <c r="I34" s="633" t="s">
        <v>146</v>
      </c>
      <c r="J34" s="634"/>
      <c r="K34" s="6"/>
      <c r="L34" s="588"/>
      <c r="N34" s="7" t="str">
        <f t="shared" si="0"/>
        <v>ＯＫ</v>
      </c>
      <c r="O34" s="7" t="str">
        <f t="shared" si="1"/>
        <v>ＯＫ</v>
      </c>
      <c r="P34" s="7" t="str">
        <f t="shared" si="2"/>
        <v>ＯＫ</v>
      </c>
    </row>
    <row r="35" spans="1:56" s="5" customFormat="1" ht="34.5" customHeight="1" x14ac:dyDescent="0.15">
      <c r="A35" s="6"/>
      <c r="B35" s="526"/>
      <c r="C35" s="549" t="s">
        <v>47</v>
      </c>
      <c r="D35" s="550"/>
      <c r="E35" s="635" t="s">
        <v>231</v>
      </c>
      <c r="F35" s="636"/>
      <c r="G35" s="635" t="s">
        <v>137</v>
      </c>
      <c r="H35" s="636"/>
      <c r="I35" s="637" t="s">
        <v>147</v>
      </c>
      <c r="J35" s="638"/>
      <c r="K35" s="6"/>
      <c r="L35" s="588"/>
      <c r="N35" s="7" t="str">
        <f t="shared" si="0"/>
        <v>ＯＫ</v>
      </c>
      <c r="O35" s="7" t="str">
        <f t="shared" si="1"/>
        <v>ＯＫ</v>
      </c>
      <c r="P35" s="7" t="str">
        <f t="shared" si="2"/>
        <v>ＯＫ</v>
      </c>
    </row>
    <row r="36" spans="1:56" s="5" customFormat="1" ht="34.5" customHeight="1" x14ac:dyDescent="0.15">
      <c r="A36" s="6"/>
      <c r="B36" s="526" t="s">
        <v>48</v>
      </c>
      <c r="C36" s="528" t="s">
        <v>45</v>
      </c>
      <c r="D36" s="529"/>
      <c r="E36" s="627" t="s">
        <v>232</v>
      </c>
      <c r="F36" s="628"/>
      <c r="G36" s="629" t="s">
        <v>138</v>
      </c>
      <c r="H36" s="630"/>
      <c r="I36" s="629" t="s">
        <v>148</v>
      </c>
      <c r="J36" s="630"/>
      <c r="K36" s="6"/>
      <c r="L36" s="588"/>
      <c r="N36" s="7" t="str">
        <f t="shared" si="0"/>
        <v>ＯＫ</v>
      </c>
      <c r="O36" s="7" t="str">
        <f t="shared" si="1"/>
        <v>ＯＫ</v>
      </c>
      <c r="P36" s="7" t="str">
        <f t="shared" si="2"/>
        <v>ＯＫ</v>
      </c>
    </row>
    <row r="37" spans="1:56" s="5" customFormat="1" ht="34.5" customHeight="1" x14ac:dyDescent="0.15">
      <c r="A37" s="6"/>
      <c r="B37" s="526"/>
      <c r="C37" s="534" t="s">
        <v>46</v>
      </c>
      <c r="D37" s="535"/>
      <c r="E37" s="631" t="s">
        <v>233</v>
      </c>
      <c r="F37" s="632"/>
      <c r="G37" s="633" t="s">
        <v>163</v>
      </c>
      <c r="H37" s="634"/>
      <c r="I37" s="633" t="s">
        <v>149</v>
      </c>
      <c r="J37" s="634"/>
      <c r="K37" s="6"/>
      <c r="L37" s="588"/>
      <c r="N37" s="7" t="str">
        <f t="shared" si="0"/>
        <v>ＯＫ</v>
      </c>
      <c r="O37" s="7" t="str">
        <f t="shared" si="1"/>
        <v>ＯＫ</v>
      </c>
      <c r="P37" s="7" t="str">
        <f t="shared" si="2"/>
        <v>ＯＫ</v>
      </c>
    </row>
    <row r="38" spans="1:56" s="5" customFormat="1" ht="34.5" customHeight="1" x14ac:dyDescent="0.15">
      <c r="A38" s="6"/>
      <c r="B38" s="526"/>
      <c r="C38" s="549" t="s">
        <v>47</v>
      </c>
      <c r="D38" s="550"/>
      <c r="E38" s="635" t="s">
        <v>234</v>
      </c>
      <c r="F38" s="636"/>
      <c r="G38" s="635" t="s">
        <v>139</v>
      </c>
      <c r="H38" s="636"/>
      <c r="I38" s="637" t="s">
        <v>150</v>
      </c>
      <c r="J38" s="638"/>
      <c r="K38" s="6"/>
      <c r="L38" s="588"/>
      <c r="N38" s="7" t="str">
        <f t="shared" si="0"/>
        <v>ＯＫ</v>
      </c>
      <c r="O38" s="7" t="str">
        <f t="shared" si="1"/>
        <v>ＯＫ</v>
      </c>
      <c r="P38" s="7" t="str">
        <f t="shared" si="2"/>
        <v>ＯＫ</v>
      </c>
    </row>
    <row r="39" spans="1:56" s="5" customFormat="1" ht="34.5" customHeight="1" x14ac:dyDescent="0.15">
      <c r="A39" s="6"/>
      <c r="B39" s="526" t="s">
        <v>49</v>
      </c>
      <c r="C39" s="528" t="s">
        <v>45</v>
      </c>
      <c r="D39" s="529"/>
      <c r="E39" s="627" t="s">
        <v>115</v>
      </c>
      <c r="F39" s="628"/>
      <c r="G39" s="629" t="s">
        <v>115</v>
      </c>
      <c r="H39" s="630"/>
      <c r="I39" s="629" t="s">
        <v>151</v>
      </c>
      <c r="J39" s="630"/>
      <c r="K39" s="6"/>
      <c r="L39" s="587" t="s">
        <v>307</v>
      </c>
      <c r="N39" s="7" t="str">
        <f t="shared" si="0"/>
        <v>ＯＫ</v>
      </c>
      <c r="O39" s="7" t="str">
        <f t="shared" si="1"/>
        <v>ＯＫ</v>
      </c>
      <c r="P39" s="7" t="str">
        <f t="shared" si="2"/>
        <v>ＯＫ</v>
      </c>
    </row>
    <row r="40" spans="1:56" s="5" customFormat="1" ht="34.5" customHeight="1" x14ac:dyDescent="0.15">
      <c r="A40" s="6"/>
      <c r="B40" s="526"/>
      <c r="C40" s="534" t="s">
        <v>46</v>
      </c>
      <c r="D40" s="535"/>
      <c r="E40" s="631" t="s">
        <v>115</v>
      </c>
      <c r="F40" s="632"/>
      <c r="G40" s="633" t="s">
        <v>115</v>
      </c>
      <c r="H40" s="634"/>
      <c r="I40" s="633" t="s">
        <v>152</v>
      </c>
      <c r="J40" s="634"/>
      <c r="K40" s="6"/>
      <c r="L40" s="587"/>
      <c r="N40" s="7" t="str">
        <f t="shared" si="0"/>
        <v>ＯＫ</v>
      </c>
      <c r="O40" s="7" t="str">
        <f t="shared" si="1"/>
        <v>ＯＫ</v>
      </c>
      <c r="P40" s="7" t="str">
        <f t="shared" si="2"/>
        <v>ＯＫ</v>
      </c>
    </row>
    <row r="41" spans="1:56" s="5" customFormat="1" ht="34.5" customHeight="1" thickBot="1" x14ac:dyDescent="0.2">
      <c r="A41" s="6"/>
      <c r="B41" s="527"/>
      <c r="C41" s="538" t="s">
        <v>47</v>
      </c>
      <c r="D41" s="539"/>
      <c r="E41" s="622" t="s">
        <v>115</v>
      </c>
      <c r="F41" s="623"/>
      <c r="G41" s="624" t="s">
        <v>115</v>
      </c>
      <c r="H41" s="625"/>
      <c r="I41" s="624" t="s">
        <v>153</v>
      </c>
      <c r="J41" s="625"/>
      <c r="K41" s="6"/>
      <c r="L41" s="587"/>
      <c r="N41" s="7" t="str">
        <f>IF(ISTEXT(E41),$N$2,$N$3)</f>
        <v>ＯＫ</v>
      </c>
      <c r="O41" s="7" t="str">
        <f t="shared" si="1"/>
        <v>ＯＫ</v>
      </c>
      <c r="P41" s="7" t="str">
        <f t="shared" si="2"/>
        <v>ＯＫ</v>
      </c>
    </row>
    <row r="42" spans="1:56" s="5" customFormat="1" ht="24" customHeight="1" x14ac:dyDescent="0.15">
      <c r="A42" s="6"/>
      <c r="B42" s="542" t="s">
        <v>50</v>
      </c>
      <c r="C42" s="63" t="s">
        <v>51</v>
      </c>
      <c r="D42" s="543" t="s">
        <v>132</v>
      </c>
      <c r="E42" s="475" t="s">
        <v>129</v>
      </c>
      <c r="F42" s="626" t="s">
        <v>65</v>
      </c>
      <c r="G42" s="476" t="s">
        <v>140</v>
      </c>
      <c r="H42" s="626" t="s">
        <v>65</v>
      </c>
      <c r="I42" s="476" t="s">
        <v>156</v>
      </c>
      <c r="J42" s="626" t="s">
        <v>65</v>
      </c>
      <c r="K42" s="6"/>
      <c r="L42" s="588"/>
      <c r="N42" s="7" t="str">
        <f t="shared" si="0"/>
        <v>ＯＫ</v>
      </c>
      <c r="O42" s="7" t="str">
        <f t="shared" si="1"/>
        <v>ＯＫ</v>
      </c>
      <c r="P42" s="7" t="str">
        <f t="shared" si="2"/>
        <v>ＯＫ</v>
      </c>
    </row>
    <row r="43" spans="1:56" s="5" customFormat="1" ht="24" customHeight="1" x14ac:dyDescent="0.15">
      <c r="A43" s="6"/>
      <c r="B43" s="508"/>
      <c r="C43" s="8" t="s">
        <v>52</v>
      </c>
      <c r="D43" s="524"/>
      <c r="E43" s="477" t="s">
        <v>193</v>
      </c>
      <c r="F43" s="621"/>
      <c r="G43" s="478" t="s">
        <v>180</v>
      </c>
      <c r="H43" s="621"/>
      <c r="I43" s="478" t="s">
        <v>53</v>
      </c>
      <c r="J43" s="621"/>
      <c r="K43" s="6"/>
      <c r="L43" s="588"/>
      <c r="N43" s="7" t="str">
        <f t="shared" si="0"/>
        <v>ＯＫ</v>
      </c>
      <c r="O43" s="7" t="str">
        <f t="shared" si="1"/>
        <v>ＯＫ</v>
      </c>
      <c r="P43" s="7" t="str">
        <f t="shared" si="2"/>
        <v>ＯＫ</v>
      </c>
      <c r="R43" s="5" t="s">
        <v>368</v>
      </c>
      <c r="S43" s="5" t="s">
        <v>369</v>
      </c>
      <c r="T43" s="5" t="s">
        <v>405</v>
      </c>
      <c r="U43" s="5" t="s">
        <v>370</v>
      </c>
      <c r="V43" s="5" t="s">
        <v>371</v>
      </c>
      <c r="W43" s="5" t="s">
        <v>372</v>
      </c>
      <c r="X43" s="5" t="s">
        <v>179</v>
      </c>
      <c r="Y43" s="5" t="s">
        <v>374</v>
      </c>
      <c r="Z43" s="5" t="s">
        <v>375</v>
      </c>
      <c r="AA43" s="5" t="s">
        <v>376</v>
      </c>
      <c r="AB43" s="5" t="s">
        <v>377</v>
      </c>
      <c r="AC43" s="5" t="s">
        <v>378</v>
      </c>
      <c r="AD43" s="5" t="s">
        <v>379</v>
      </c>
      <c r="AE43" s="5" t="s">
        <v>174</v>
      </c>
      <c r="AF43" s="5" t="s">
        <v>175</v>
      </c>
      <c r="AG43" s="5" t="s">
        <v>176</v>
      </c>
      <c r="AH43" s="5" t="s">
        <v>177</v>
      </c>
      <c r="AI43" s="5" t="s">
        <v>178</v>
      </c>
      <c r="AJ43" s="5" t="s">
        <v>384</v>
      </c>
      <c r="AK43" s="5" t="s">
        <v>180</v>
      </c>
      <c r="AL43" s="5" t="s">
        <v>386</v>
      </c>
      <c r="AM43" s="5" t="s">
        <v>387</v>
      </c>
      <c r="AN43" s="5" t="s">
        <v>181</v>
      </c>
      <c r="AO43" s="5" t="s">
        <v>182</v>
      </c>
      <c r="AP43" s="5" t="s">
        <v>390</v>
      </c>
      <c r="AQ43" s="5" t="s">
        <v>183</v>
      </c>
      <c r="AR43" s="5" t="s">
        <v>184</v>
      </c>
      <c r="AS43" s="5" t="s">
        <v>393</v>
      </c>
      <c r="AT43" s="5" t="s">
        <v>185</v>
      </c>
      <c r="AU43" s="5" t="s">
        <v>186</v>
      </c>
      <c r="AV43" s="5" t="s">
        <v>396</v>
      </c>
      <c r="AW43" s="5" t="s">
        <v>188</v>
      </c>
      <c r="AX43" s="5" t="s">
        <v>187</v>
      </c>
      <c r="AY43" s="5" t="s">
        <v>399</v>
      </c>
      <c r="AZ43" s="5" t="s">
        <v>400</v>
      </c>
      <c r="BA43" s="5" t="s">
        <v>401</v>
      </c>
      <c r="BB43" s="5" t="s">
        <v>402</v>
      </c>
      <c r="BC43" s="5" t="s">
        <v>403</v>
      </c>
      <c r="BD43" s="5" t="s">
        <v>404</v>
      </c>
    </row>
    <row r="44" spans="1:56" s="5" customFormat="1" ht="24" customHeight="1" x14ac:dyDescent="0.15">
      <c r="A44" s="6"/>
      <c r="B44" s="508" t="s">
        <v>55</v>
      </c>
      <c r="C44" s="8" t="s">
        <v>51</v>
      </c>
      <c r="D44" s="510" t="s">
        <v>132</v>
      </c>
      <c r="E44" s="479" t="s">
        <v>130</v>
      </c>
      <c r="F44" s="619" t="s">
        <v>66</v>
      </c>
      <c r="G44" s="480" t="s">
        <v>141</v>
      </c>
      <c r="H44" s="619" t="s">
        <v>66</v>
      </c>
      <c r="I44" s="480" t="s">
        <v>157</v>
      </c>
      <c r="J44" s="619" t="s">
        <v>65</v>
      </c>
      <c r="K44" s="6"/>
      <c r="L44" s="588"/>
      <c r="N44" s="7" t="str">
        <f t="shared" si="0"/>
        <v>ＯＫ</v>
      </c>
      <c r="O44" s="7" t="str">
        <f t="shared" si="1"/>
        <v>ＯＫ</v>
      </c>
      <c r="P44" s="7" t="str">
        <f t="shared" si="2"/>
        <v>ＯＫ</v>
      </c>
    </row>
    <row r="45" spans="1:56" s="5" customFormat="1" ht="24" customHeight="1" x14ac:dyDescent="0.15">
      <c r="A45" s="6"/>
      <c r="B45" s="508"/>
      <c r="C45" s="8" t="s">
        <v>52</v>
      </c>
      <c r="D45" s="524"/>
      <c r="E45" s="478" t="s">
        <v>193</v>
      </c>
      <c r="F45" s="621"/>
      <c r="G45" s="478" t="s">
        <v>189</v>
      </c>
      <c r="H45" s="621"/>
      <c r="I45" s="478" t="s">
        <v>54</v>
      </c>
      <c r="J45" s="621"/>
      <c r="K45" s="6"/>
      <c r="L45" s="588"/>
      <c r="N45" s="7" t="str">
        <f t="shared" si="0"/>
        <v>ＯＫ</v>
      </c>
      <c r="O45" s="7" t="str">
        <f t="shared" si="1"/>
        <v>ＯＫ</v>
      </c>
      <c r="P45" s="7" t="str">
        <f t="shared" si="2"/>
        <v>ＯＫ</v>
      </c>
    </row>
    <row r="46" spans="1:56" s="5" customFormat="1" ht="24" customHeight="1" x14ac:dyDescent="0.15">
      <c r="A46" s="6"/>
      <c r="B46" s="508" t="s">
        <v>56</v>
      </c>
      <c r="C46" s="8" t="s">
        <v>51</v>
      </c>
      <c r="D46" s="510" t="s">
        <v>132</v>
      </c>
      <c r="E46" s="481" t="s">
        <v>131</v>
      </c>
      <c r="F46" s="619" t="s">
        <v>65</v>
      </c>
      <c r="G46" s="480" t="s">
        <v>142</v>
      </c>
      <c r="H46" s="619" t="s">
        <v>65</v>
      </c>
      <c r="I46" s="480" t="s">
        <v>158</v>
      </c>
      <c r="J46" s="619" t="s">
        <v>65</v>
      </c>
      <c r="K46" s="6"/>
      <c r="L46" s="588"/>
      <c r="N46" s="7" t="str">
        <f t="shared" si="0"/>
        <v>ＯＫ</v>
      </c>
      <c r="O46" s="7" t="str">
        <f t="shared" si="1"/>
        <v>ＯＫ</v>
      </c>
      <c r="P46" s="7" t="str">
        <f t="shared" si="2"/>
        <v>ＯＫ</v>
      </c>
    </row>
    <row r="47" spans="1:56" s="5" customFormat="1" ht="24" customHeight="1" x14ac:dyDescent="0.15">
      <c r="A47" s="6"/>
      <c r="B47" s="508"/>
      <c r="C47" s="8" t="s">
        <v>52</v>
      </c>
      <c r="D47" s="524"/>
      <c r="E47" s="478" t="s">
        <v>193</v>
      </c>
      <c r="F47" s="621"/>
      <c r="G47" s="478" t="s">
        <v>190</v>
      </c>
      <c r="H47" s="621"/>
      <c r="I47" s="478" t="s">
        <v>189</v>
      </c>
      <c r="J47" s="621"/>
      <c r="K47" s="6"/>
      <c r="L47" s="588"/>
      <c r="N47" s="7" t="str">
        <f t="shared" si="0"/>
        <v>ＯＫ</v>
      </c>
      <c r="O47" s="7" t="str">
        <f t="shared" si="1"/>
        <v>ＯＫ</v>
      </c>
      <c r="P47" s="7" t="str">
        <f t="shared" si="2"/>
        <v>ＯＫ</v>
      </c>
    </row>
    <row r="48" spans="1:56" s="5" customFormat="1" ht="24" customHeight="1" x14ac:dyDescent="0.15">
      <c r="A48" s="6"/>
      <c r="B48" s="508" t="s">
        <v>57</v>
      </c>
      <c r="C48" s="8" t="s">
        <v>51</v>
      </c>
      <c r="D48" s="510" t="s">
        <v>132</v>
      </c>
      <c r="E48" s="480" t="s">
        <v>227</v>
      </c>
      <c r="F48" s="619" t="s">
        <v>65</v>
      </c>
      <c r="G48" s="480" t="s">
        <v>143</v>
      </c>
      <c r="H48" s="619" t="s">
        <v>65</v>
      </c>
      <c r="I48" s="480" t="s">
        <v>159</v>
      </c>
      <c r="J48" s="619" t="s">
        <v>65</v>
      </c>
      <c r="K48" s="6"/>
      <c r="L48" s="588"/>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15">
      <c r="A49" s="6"/>
      <c r="B49" s="508"/>
      <c r="C49" s="8" t="s">
        <v>52</v>
      </c>
      <c r="D49" s="524"/>
      <c r="E49" s="478" t="s">
        <v>228</v>
      </c>
      <c r="F49" s="621"/>
      <c r="G49" s="478" t="s">
        <v>191</v>
      </c>
      <c r="H49" s="621"/>
      <c r="I49" s="478" t="s">
        <v>191</v>
      </c>
      <c r="J49" s="621"/>
      <c r="K49" s="6"/>
      <c r="L49" s="588"/>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15">
      <c r="A50" s="6"/>
      <c r="B50" s="508" t="s">
        <v>58</v>
      </c>
      <c r="C50" s="8" t="s">
        <v>51</v>
      </c>
      <c r="D50" s="510" t="s">
        <v>132</v>
      </c>
      <c r="E50" s="480" t="s">
        <v>235</v>
      </c>
      <c r="F50" s="619" t="s">
        <v>66</v>
      </c>
      <c r="G50" s="480" t="s">
        <v>144</v>
      </c>
      <c r="H50" s="619" t="s">
        <v>66</v>
      </c>
      <c r="I50" s="480" t="s">
        <v>160</v>
      </c>
      <c r="J50" s="619" t="s">
        <v>65</v>
      </c>
      <c r="K50" s="6"/>
      <c r="L50" s="588"/>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15">
      <c r="A51" s="6"/>
      <c r="B51" s="508"/>
      <c r="C51" s="8" t="s">
        <v>52</v>
      </c>
      <c r="D51" s="524"/>
      <c r="E51" s="478" t="s">
        <v>228</v>
      </c>
      <c r="F51" s="621"/>
      <c r="G51" s="478" t="s">
        <v>192</v>
      </c>
      <c r="H51" s="621"/>
      <c r="I51" s="478" t="s">
        <v>406</v>
      </c>
      <c r="J51" s="621"/>
      <c r="K51" s="6"/>
      <c r="L51" s="588"/>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15">
      <c r="A52" s="6"/>
      <c r="B52" s="508" t="s">
        <v>59</v>
      </c>
      <c r="C52" s="8" t="s">
        <v>51</v>
      </c>
      <c r="D52" s="510" t="s">
        <v>132</v>
      </c>
      <c r="E52" s="480" t="s">
        <v>236</v>
      </c>
      <c r="F52" s="619" t="s">
        <v>65</v>
      </c>
      <c r="G52" s="480"/>
      <c r="H52" s="619"/>
      <c r="I52" s="480" t="s">
        <v>161</v>
      </c>
      <c r="J52" s="619" t="s">
        <v>65</v>
      </c>
      <c r="K52" s="6"/>
      <c r="L52" s="588"/>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15">
      <c r="A53" s="6"/>
      <c r="B53" s="508"/>
      <c r="C53" s="8" t="s">
        <v>52</v>
      </c>
      <c r="D53" s="524"/>
      <c r="E53" s="478" t="s">
        <v>228</v>
      </c>
      <c r="F53" s="621"/>
      <c r="G53" s="478"/>
      <c r="H53" s="621"/>
      <c r="I53" s="478" t="s">
        <v>193</v>
      </c>
      <c r="J53" s="621"/>
      <c r="K53" s="6"/>
      <c r="L53" s="588"/>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15">
      <c r="A54" s="6"/>
      <c r="B54" s="508" t="s">
        <v>60</v>
      </c>
      <c r="C54" s="8" t="s">
        <v>51</v>
      </c>
      <c r="D54" s="510" t="s">
        <v>132</v>
      </c>
      <c r="E54" s="480" t="s">
        <v>237</v>
      </c>
      <c r="F54" s="619" t="s">
        <v>65</v>
      </c>
      <c r="G54" s="480"/>
      <c r="H54" s="619"/>
      <c r="I54" s="480"/>
      <c r="J54" s="619"/>
      <c r="K54" s="6"/>
      <c r="L54" s="588"/>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15">
      <c r="A55" s="6"/>
      <c r="B55" s="508"/>
      <c r="C55" s="8" t="s">
        <v>52</v>
      </c>
      <c r="D55" s="524"/>
      <c r="E55" s="478" t="s">
        <v>355</v>
      </c>
      <c r="F55" s="621"/>
      <c r="G55" s="478"/>
      <c r="H55" s="621"/>
      <c r="I55" s="478"/>
      <c r="J55" s="621"/>
      <c r="K55" s="6"/>
      <c r="L55" s="588"/>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15">
      <c r="A56" s="6"/>
      <c r="B56" s="508" t="s">
        <v>61</v>
      </c>
      <c r="C56" s="8" t="s">
        <v>51</v>
      </c>
      <c r="D56" s="510" t="s">
        <v>132</v>
      </c>
      <c r="E56" s="480"/>
      <c r="F56" s="619"/>
      <c r="G56" s="480"/>
      <c r="H56" s="619"/>
      <c r="I56" s="480"/>
      <c r="J56" s="619"/>
      <c r="K56" s="6"/>
      <c r="L56" s="588"/>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
      <c r="A57" s="6"/>
      <c r="B57" s="509"/>
      <c r="C57" s="118" t="s">
        <v>52</v>
      </c>
      <c r="D57" s="511"/>
      <c r="E57" s="482"/>
      <c r="F57" s="620"/>
      <c r="G57" s="482"/>
      <c r="H57" s="620"/>
      <c r="I57" s="482"/>
      <c r="J57" s="620"/>
      <c r="K57" s="6"/>
      <c r="L57" s="588"/>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
      <c r="A58" s="6"/>
      <c r="B58" s="516" t="s">
        <v>194</v>
      </c>
      <c r="C58" s="517"/>
      <c r="D58" s="518"/>
      <c r="E58" s="483" t="s">
        <v>263</v>
      </c>
      <c r="F58" s="493" t="s">
        <v>65</v>
      </c>
      <c r="G58" s="483"/>
      <c r="H58" s="493" t="s">
        <v>66</v>
      </c>
      <c r="I58" s="483" t="s">
        <v>196</v>
      </c>
      <c r="J58" s="493" t="s">
        <v>65</v>
      </c>
      <c r="K58" s="6"/>
      <c r="L58" s="588"/>
      <c r="N58" s="7" t="str">
        <f>IF(ISTEXT(F58),$N$2,$N$3)</f>
        <v>ＯＫ</v>
      </c>
      <c r="O58" s="7" t="str">
        <f>IF(O$31=$N$2,IF(ISTEXT(H58),$N$2,$N$3),IF(ISTEXT(H58),$N$3,$N$2))</f>
        <v>ＯＫ</v>
      </c>
      <c r="P58" s="7" t="str">
        <f>IF(P$31=$N$2,IF(ISTEXT(J58),$N$2,$N$3),IF(ISTEXT(J58),$N$3,$N$2))</f>
        <v>ＯＫ</v>
      </c>
    </row>
    <row r="59" spans="1:50" s="5" customFormat="1" ht="24" customHeight="1" thickBot="1" x14ac:dyDescent="0.2">
      <c r="A59" s="6"/>
      <c r="B59" s="516" t="s">
        <v>207</v>
      </c>
      <c r="C59" s="517"/>
      <c r="D59" s="518"/>
      <c r="E59" s="617">
        <v>15</v>
      </c>
      <c r="F59" s="618"/>
      <c r="G59" s="617">
        <v>0</v>
      </c>
      <c r="H59" s="618"/>
      <c r="I59" s="617">
        <v>2</v>
      </c>
      <c r="J59" s="618"/>
      <c r="K59" s="6"/>
      <c r="L59" s="588"/>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x14ac:dyDescent="0.2">
      <c r="A60" s="6"/>
      <c r="B60" s="516" t="s">
        <v>198</v>
      </c>
      <c r="C60" s="517"/>
      <c r="D60" s="518"/>
      <c r="E60" s="483" t="s">
        <v>238</v>
      </c>
      <c r="F60" s="493" t="s">
        <v>199</v>
      </c>
      <c r="G60" s="483" t="s">
        <v>239</v>
      </c>
      <c r="H60" s="493" t="s">
        <v>202</v>
      </c>
      <c r="I60" s="483"/>
      <c r="J60" s="493" t="s">
        <v>201</v>
      </c>
      <c r="K60" s="6"/>
      <c r="L60" s="588"/>
      <c r="N60" s="7" t="str">
        <f t="shared" ref="N60" si="5">IF(ISTEXT(F60),$N$2,$N$3)</f>
        <v>ＯＫ</v>
      </c>
      <c r="O60" s="7" t="str">
        <f>IF(O$31=$N$2,IF(ISTEXT(H60),$N$2,$N$3),IF(ISTEXT(H60),$N$3,$N$2))</f>
        <v>ＯＫ</v>
      </c>
      <c r="P60" s="7" t="str">
        <f>IF(P$31=$N$2,IF(ISTEXT(J60),$N$2,$N$3),IF(ISTEXT(J60),$N$3,$N$2))</f>
        <v>ＯＫ</v>
      </c>
    </row>
    <row r="61" spans="1:50" s="5" customFormat="1" ht="24" customHeight="1" thickBot="1" x14ac:dyDescent="0.2">
      <c r="A61" s="6"/>
      <c r="B61" s="519" t="s">
        <v>284</v>
      </c>
      <c r="C61" s="520"/>
      <c r="D61" s="521"/>
      <c r="E61" s="617">
        <v>1</v>
      </c>
      <c r="F61" s="618"/>
      <c r="G61" s="617">
        <v>3</v>
      </c>
      <c r="H61" s="618"/>
      <c r="I61" s="617">
        <v>4</v>
      </c>
      <c r="J61" s="618"/>
      <c r="K61" s="6"/>
      <c r="L61" s="135" t="s">
        <v>203</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
      <c r="A62" s="6"/>
      <c r="B62" s="503" t="s">
        <v>62</v>
      </c>
      <c r="C62" s="504"/>
      <c r="D62" s="505"/>
      <c r="E62" s="613">
        <v>0.1944444444444445</v>
      </c>
      <c r="F62" s="614"/>
      <c r="G62" s="613">
        <v>0.12500000000000003</v>
      </c>
      <c r="H62" s="614"/>
      <c r="I62" s="613">
        <v>0.16666666666666671</v>
      </c>
      <c r="J62" s="614"/>
      <c r="K62" s="6"/>
      <c r="L62" s="500"/>
      <c r="N62" s="7" t="str">
        <f>IF(ISNUMBER(E62),$N$2,$N$3)</f>
        <v>ＯＫ</v>
      </c>
      <c r="O62" s="7" t="str">
        <f>IF(O$31=$N$2,IF(ISNUMBER(G62),$N$2,$N$3),IF(ISNUMBER(G62),$N$3,$N$2))</f>
        <v>ＯＫ</v>
      </c>
      <c r="P62" s="7" t="str">
        <f>IF(P$31=$N$2,IF(ISNUMBER(I62),$N$2,$N$3),IF(ISNUMBER(I62),$N$3,$N$2))</f>
        <v>ＯＫ</v>
      </c>
      <c r="R62" s="13">
        <v>6.25E-2</v>
      </c>
      <c r="S62" s="13">
        <f t="shared" ref="S62:AM62" si="6">R62+TIME(0,10,0)</f>
        <v>6.9444444444444448E-2</v>
      </c>
      <c r="T62" s="13">
        <f t="shared" si="6"/>
        <v>7.6388888888888895E-2</v>
      </c>
      <c r="U62" s="13">
        <f t="shared" si="6"/>
        <v>8.3333333333333343E-2</v>
      </c>
      <c r="V62" s="13">
        <f t="shared" si="6"/>
        <v>9.027777777777779E-2</v>
      </c>
      <c r="W62" s="13">
        <f t="shared" si="6"/>
        <v>9.7222222222222238E-2</v>
      </c>
      <c r="X62" s="13">
        <f t="shared" si="6"/>
        <v>0.10416666666666669</v>
      </c>
      <c r="Y62" s="13">
        <f t="shared" si="6"/>
        <v>0.11111111111111113</v>
      </c>
      <c r="Z62" s="13">
        <f t="shared" si="6"/>
        <v>0.11805555555555558</v>
      </c>
      <c r="AA62" s="13">
        <f t="shared" si="6"/>
        <v>0.12500000000000003</v>
      </c>
      <c r="AB62" s="13">
        <f t="shared" si="6"/>
        <v>0.13194444444444448</v>
      </c>
      <c r="AC62" s="13">
        <f t="shared" si="6"/>
        <v>0.13888888888888892</v>
      </c>
      <c r="AD62" s="13">
        <f t="shared" si="6"/>
        <v>0.14583333333333337</v>
      </c>
      <c r="AE62" s="13">
        <f t="shared" si="6"/>
        <v>0.15277777777777782</v>
      </c>
      <c r="AF62" s="13">
        <f t="shared" si="6"/>
        <v>0.15972222222222227</v>
      </c>
      <c r="AG62" s="13">
        <f t="shared" si="6"/>
        <v>0.16666666666666671</v>
      </c>
      <c r="AH62" s="13">
        <f t="shared" si="6"/>
        <v>0.17361111111111116</v>
      </c>
      <c r="AI62" s="13">
        <f t="shared" si="6"/>
        <v>0.18055555555555561</v>
      </c>
      <c r="AJ62" s="13">
        <f t="shared" si="6"/>
        <v>0.18750000000000006</v>
      </c>
      <c r="AK62" s="13">
        <f t="shared" si="6"/>
        <v>0.1944444444444445</v>
      </c>
      <c r="AL62" s="13">
        <f t="shared" si="6"/>
        <v>0.20138888888888895</v>
      </c>
      <c r="AM62" s="13">
        <f t="shared" si="6"/>
        <v>0.2083333333333334</v>
      </c>
      <c r="AN62" s="13"/>
      <c r="AO62" s="13"/>
      <c r="AP62" s="13"/>
      <c r="AQ62" s="13"/>
      <c r="AR62" s="13"/>
      <c r="AS62" s="13"/>
      <c r="AT62" s="13"/>
      <c r="AU62" s="13"/>
      <c r="AV62" s="13"/>
      <c r="AW62" s="13"/>
      <c r="AX62" s="13"/>
    </row>
    <row r="63" spans="1:50" s="5" customFormat="1" ht="24" customHeight="1" thickBot="1" x14ac:dyDescent="0.2">
      <c r="A63" s="6"/>
      <c r="B63" s="503" t="s">
        <v>289</v>
      </c>
      <c r="C63" s="504"/>
      <c r="D63" s="505"/>
      <c r="E63" s="615" t="s">
        <v>63</v>
      </c>
      <c r="F63" s="616"/>
      <c r="G63" s="615" t="s">
        <v>64</v>
      </c>
      <c r="H63" s="616"/>
      <c r="I63" s="615" t="s">
        <v>63</v>
      </c>
      <c r="J63" s="616"/>
      <c r="K63" s="6"/>
      <c r="L63" s="500"/>
      <c r="N63" s="7" t="str">
        <f>IF(ISTEXT(E63),$N$2,$N$3)</f>
        <v>ＯＫ</v>
      </c>
      <c r="O63" s="7" t="str">
        <f>IF(O$31=$N$2,IF(ISTEXT(G63),$N$2,$N$3),IF(ISTEXT(G63),$N$3,$N$2))</f>
        <v>ＯＫ</v>
      </c>
      <c r="P63" s="7" t="str">
        <f>IF(P$31=$N$2,IF(ISTEXT(I63),$N$2,$N$3),IF(ISTEXT(I63),$N$3,$N$2))</f>
        <v>ＯＫ</v>
      </c>
      <c r="R63" s="5" t="s">
        <v>63</v>
      </c>
      <c r="S63" s="5" t="s">
        <v>64</v>
      </c>
      <c r="T63" s="5" t="s">
        <v>133</v>
      </c>
      <c r="U63" s="5" t="s">
        <v>134</v>
      </c>
      <c r="V63" s="5" t="s">
        <v>199</v>
      </c>
      <c r="W63" s="5" t="s">
        <v>200</v>
      </c>
      <c r="X63" s="5" t="s">
        <v>201</v>
      </c>
    </row>
    <row r="64" spans="1:50" s="5" customFormat="1" ht="24" customHeight="1" x14ac:dyDescent="0.15">
      <c r="A64" s="130"/>
      <c r="B64" s="128"/>
      <c r="C64" s="128"/>
      <c r="D64" s="128"/>
      <c r="E64" s="129"/>
      <c r="F64" s="129"/>
      <c r="G64" s="129"/>
      <c r="H64" s="129"/>
      <c r="I64" s="129"/>
      <c r="J64" s="129"/>
      <c r="K64" s="130"/>
      <c r="L64" s="130"/>
      <c r="N64" s="141"/>
      <c r="O64" s="141"/>
      <c r="P64" s="141"/>
      <c r="R64" s="5">
        <v>1</v>
      </c>
      <c r="S64" s="5">
        <v>2</v>
      </c>
      <c r="T64" s="5">
        <v>3</v>
      </c>
      <c r="U64" s="5">
        <v>4</v>
      </c>
    </row>
    <row r="65" spans="1:16" s="5" customFormat="1" ht="24" customHeight="1" x14ac:dyDescent="0.15">
      <c r="A65" s="130"/>
      <c r="B65" s="128"/>
      <c r="C65" s="128"/>
      <c r="D65" s="589" t="s">
        <v>283</v>
      </c>
      <c r="E65" s="589"/>
      <c r="F65" s="589"/>
      <c r="G65" s="589"/>
      <c r="H65" s="589"/>
      <c r="I65" s="589"/>
      <c r="J65" s="129"/>
      <c r="K65" s="130"/>
      <c r="L65" s="130"/>
      <c r="N65" s="61"/>
      <c r="O65" s="61"/>
      <c r="P65" s="61"/>
    </row>
    <row r="66" spans="1:16" ht="17.25" x14ac:dyDescent="0.15">
      <c r="D66" s="131"/>
      <c r="E66" s="131"/>
      <c r="F66" s="131"/>
      <c r="G66" s="131"/>
      <c r="H66" s="131"/>
      <c r="I66" s="127"/>
      <c r="N66" s="142"/>
      <c r="O66" s="142"/>
      <c r="P66" s="142"/>
    </row>
    <row r="67" spans="1:16" ht="17.25" x14ac:dyDescent="0.15">
      <c r="D67" s="131"/>
      <c r="E67" s="131" t="s">
        <v>285</v>
      </c>
      <c r="F67" s="131"/>
      <c r="G67" s="131"/>
      <c r="H67" s="131"/>
      <c r="I67" s="127"/>
      <c r="N67" s="142"/>
      <c r="O67" s="142"/>
      <c r="P67" s="142"/>
    </row>
    <row r="68" spans="1:16" ht="17.25" x14ac:dyDescent="0.15">
      <c r="D68" s="140">
        <v>1</v>
      </c>
      <c r="E68" s="131" t="s">
        <v>272</v>
      </c>
      <c r="F68" s="131"/>
      <c r="G68" s="131"/>
      <c r="H68" s="131"/>
      <c r="I68" s="127"/>
      <c r="N68" s="142"/>
      <c r="O68" s="142"/>
      <c r="P68" s="142"/>
    </row>
    <row r="69" spans="1:16" ht="17.25" x14ac:dyDescent="0.15">
      <c r="D69" s="140">
        <v>2</v>
      </c>
      <c r="E69" s="131" t="s">
        <v>274</v>
      </c>
      <c r="F69" s="131"/>
      <c r="G69" s="131"/>
      <c r="H69" s="131"/>
      <c r="I69" s="127"/>
      <c r="N69" s="142"/>
      <c r="O69" s="142"/>
      <c r="P69" s="142"/>
    </row>
    <row r="70" spans="1:16" ht="17.25" x14ac:dyDescent="0.15">
      <c r="D70" s="140"/>
      <c r="E70" s="131" t="s">
        <v>282</v>
      </c>
      <c r="F70" s="131"/>
      <c r="G70" s="131"/>
      <c r="H70" s="131"/>
      <c r="I70" s="127"/>
      <c r="N70" s="142"/>
      <c r="O70" s="142"/>
      <c r="P70" s="142"/>
    </row>
    <row r="71" spans="1:16" ht="17.25" x14ac:dyDescent="0.15">
      <c r="D71" s="140">
        <v>3</v>
      </c>
      <c r="E71" s="131" t="s">
        <v>279</v>
      </c>
      <c r="F71" s="131"/>
      <c r="G71" s="131"/>
      <c r="H71" s="131"/>
      <c r="I71" s="127"/>
      <c r="N71" s="142"/>
      <c r="O71" s="142"/>
      <c r="P71" s="142"/>
    </row>
    <row r="72" spans="1:16" ht="17.25" x14ac:dyDescent="0.15">
      <c r="D72" s="140">
        <v>4</v>
      </c>
      <c r="E72" s="131" t="s">
        <v>281</v>
      </c>
      <c r="F72" s="131"/>
      <c r="G72" s="131"/>
      <c r="H72" s="131"/>
      <c r="I72" s="127"/>
      <c r="N72" s="142"/>
      <c r="O72" s="142"/>
      <c r="P72" s="142"/>
    </row>
    <row r="73" spans="1:16" ht="17.25" x14ac:dyDescent="0.15">
      <c r="D73" s="140">
        <v>5</v>
      </c>
      <c r="E73" s="131" t="s">
        <v>277</v>
      </c>
      <c r="F73" s="131"/>
      <c r="G73" s="131"/>
      <c r="H73" s="131"/>
      <c r="I73" s="127"/>
      <c r="N73" s="142"/>
      <c r="O73" s="142"/>
      <c r="P73" s="142"/>
    </row>
    <row r="74" spans="1:16" ht="17.25" x14ac:dyDescent="0.15">
      <c r="D74" s="131"/>
      <c r="E74" s="131"/>
      <c r="F74" s="131"/>
      <c r="G74" s="131"/>
      <c r="H74" s="131"/>
      <c r="I74" s="127"/>
    </row>
    <row r="75" spans="1:16" ht="17.25" x14ac:dyDescent="0.15">
      <c r="D75" s="139" t="s">
        <v>275</v>
      </c>
      <c r="E75" s="139"/>
      <c r="F75" s="139"/>
      <c r="G75" s="139"/>
      <c r="H75" s="131"/>
      <c r="I75" s="127"/>
    </row>
    <row r="76" spans="1:16" ht="17.25" x14ac:dyDescent="0.15">
      <c r="D76" s="131"/>
      <c r="E76" s="131"/>
      <c r="F76" s="131"/>
      <c r="G76" s="131"/>
      <c r="H76" s="131"/>
      <c r="I76" s="127"/>
    </row>
  </sheetData>
  <sheetProtection password="98E1" sheet="1" objects="1" scenarios="1" selectLockedCells="1"/>
  <mergeCells count="148">
    <mergeCell ref="B7:I7"/>
    <mergeCell ref="B8:I8"/>
    <mergeCell ref="B9:I9"/>
    <mergeCell ref="B10:I10"/>
    <mergeCell ref="B12:D12"/>
    <mergeCell ref="G31:H31"/>
    <mergeCell ref="I31:J31"/>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 ref="E30:F30"/>
    <mergeCell ref="G30:H30"/>
    <mergeCell ref="I30:J30"/>
    <mergeCell ref="I38:J38"/>
    <mergeCell ref="E35:F35"/>
    <mergeCell ref="A2:K2"/>
    <mergeCell ref="A3:K3"/>
    <mergeCell ref="B5:I5"/>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6:I6"/>
    <mergeCell ref="B32:D32"/>
    <mergeCell ref="E32:F32"/>
    <mergeCell ref="G32:H32"/>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C38:D38"/>
    <mergeCell ref="E38:F38"/>
    <mergeCell ref="G38:H38"/>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B44:B45"/>
    <mergeCell ref="D44:D45"/>
    <mergeCell ref="F44:F45"/>
    <mergeCell ref="H44:H45"/>
    <mergeCell ref="J44:J45"/>
    <mergeCell ref="B46:B47"/>
    <mergeCell ref="D46:D47"/>
    <mergeCell ref="F46:F47"/>
    <mergeCell ref="H46:H47"/>
    <mergeCell ref="J46:J47"/>
    <mergeCell ref="B48:B49"/>
    <mergeCell ref="D48:D49"/>
    <mergeCell ref="F48:F49"/>
    <mergeCell ref="H48:H49"/>
    <mergeCell ref="J48:J49"/>
    <mergeCell ref="B50:B51"/>
    <mergeCell ref="D50:D51"/>
    <mergeCell ref="F50:F51"/>
    <mergeCell ref="H50:H51"/>
    <mergeCell ref="J50:J51"/>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L39:L41"/>
    <mergeCell ref="L5:L38"/>
    <mergeCell ref="L42:L60"/>
    <mergeCell ref="D65:I65"/>
    <mergeCell ref="B62:D62"/>
    <mergeCell ref="E62:F62"/>
    <mergeCell ref="G62:H62"/>
    <mergeCell ref="I62:J62"/>
    <mergeCell ref="L62:L63"/>
    <mergeCell ref="B63:D63"/>
    <mergeCell ref="E63:F63"/>
    <mergeCell ref="G63:H63"/>
    <mergeCell ref="I63:J63"/>
    <mergeCell ref="B59:D59"/>
    <mergeCell ref="E59:F59"/>
    <mergeCell ref="G59:H59"/>
    <mergeCell ref="I59:J59"/>
    <mergeCell ref="B60:D60"/>
    <mergeCell ref="B61:D61"/>
    <mergeCell ref="E61:F61"/>
    <mergeCell ref="G61:H61"/>
    <mergeCell ref="I61:J61"/>
    <mergeCell ref="B56:B57"/>
    <mergeCell ref="D56:D57"/>
  </mergeCells>
  <phoneticPr fontId="32"/>
  <dataValidations count="15">
    <dataValidation type="list" allowBlank="1" showInputMessage="1" showErrorMessage="1" sqref="E59:J59">
      <formula1>$Q$61:$AK$61</formula1>
    </dataValidation>
    <dataValidation type="list" allowBlank="1" showInputMessage="1" showErrorMessage="1" sqref="E45 E47 E49 E51 E53 E55">
      <formula1>$R$43:$BA$43</formula1>
    </dataValidation>
    <dataValidation type="list" allowBlank="1" showInputMessage="1" showErrorMessage="1" sqref="E61:J61">
      <formula1>$R$64:$U$64</formula1>
    </dataValidation>
    <dataValidation type="list" allowBlank="1" showInputMessage="1" showErrorMessage="1" errorTitle="もう一度！" error="○か×を選択してください" sqref="F60 H60 J60">
      <formula1>$V$63:$X$63</formula1>
    </dataValidation>
    <dataValidation type="list" allowBlank="1" showInputMessage="1" showErrorMessage="1" sqref="E57 I57 I55 I45 G53 G55 G57 I43">
      <formula1>$R$43:$AX$43</formula1>
    </dataValidation>
    <dataValidation type="list" allowBlank="1" showInputMessage="1" showErrorMessage="1" sqref="E43 I53 I51 I49 I47 G51 G49 G47 G45 G43">
      <formula1>$AQ$43:$BZ$43</formula1>
    </dataValidation>
    <dataValidation type="list" allowBlank="1" showInputMessage="1" showErrorMessage="1" sqref="E31:J31">
      <formula1>$R$31:$AE$31</formula1>
    </dataValidation>
    <dataValidation type="list" allowBlank="1" showInputMessage="1" showErrorMessage="1" sqref="E63:G64 I63:I64">
      <formula1>$R$63:$S$63</formula1>
    </dataValidation>
    <dataValidation type="list" allowBlank="1" showInputMessage="1" showErrorMessage="1" sqref="E32:G32 I32">
      <formula1>$R$32:$W$32</formula1>
    </dataValidation>
    <dataValidation type="list" allowBlank="1" showInputMessage="1" showErrorMessage="1" sqref="E62:G62 I62">
      <formula1>$R$62:$AM$62</formula1>
    </dataValidation>
    <dataValidation type="list" allowBlank="1" showInputMessage="1" showErrorMessage="1" errorTitle="もう一度！" error="○か×を選択してください" sqref="F42:F58 H52 H50 H48 H46 H44 H42 J56 J54 J52 J50 J48 J46 J44 J42 H54 H58 J58 H56">
      <formula1>$T$63:$U$63</formula1>
    </dataValidation>
    <dataValidation type="list" allowBlank="1" showInputMessage="1" showErrorMessage="1" sqref="E12">
      <formula1>$R$12:$V$12</formula1>
    </dataValidation>
    <dataValidation type="list" allowBlank="1" showInputMessage="1" showErrorMessage="1" sqref="E13">
      <formula1>$R$13:$W$13</formula1>
    </dataValidation>
    <dataValidation type="whole" operator="greaterThanOrEqual" allowBlank="1" showInputMessage="1" showErrorMessage="1" sqref="E17">
      <formula1>0</formula1>
    </dataValidation>
    <dataValidation allowBlank="1" showInputMessage="1" showErrorMessage="1" sqref="E27:F27"/>
  </dataValidations>
  <pageMargins left="0.59020397231334776" right="0.59020397231334776" top="0.59020397231334776" bottom="0.59020397231334776" header="0.51174154431801144" footer="0.51174154431801144"/>
  <pageSetup paperSize="9" scale="47"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J37"/>
  <sheetViews>
    <sheetView showGridLines="0" showRowColHeaders="0" view="pageBreakPreview" zoomScale="70" zoomScaleSheetLayoutView="70" workbookViewId="0">
      <selection activeCell="U21" sqref="U21"/>
    </sheetView>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786" t="str">
        <f>説明!Q2&amp;"度 "&amp;説明!Q4&amp;説明!Q5&amp;" 参加申込書"</f>
        <v>平成29年度 第52回茨城県アンサンブルコンテスト県北地区大会 参加申込書</v>
      </c>
      <c r="C1" s="786"/>
      <c r="D1" s="786"/>
      <c r="E1" s="786"/>
      <c r="F1" s="786"/>
      <c r="G1" s="786"/>
      <c r="H1" s="786"/>
      <c r="I1" s="786"/>
      <c r="J1" s="786"/>
      <c r="K1" s="786"/>
      <c r="L1" s="786"/>
      <c r="M1" s="786"/>
      <c r="N1" s="786"/>
      <c r="O1" s="786"/>
      <c r="P1" s="786"/>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787" t="s">
        <v>299</v>
      </c>
      <c r="B3" s="788"/>
      <c r="C3" s="789" t="str">
        <f>データシート!C3</f>
        <v>県北</v>
      </c>
      <c r="D3" s="790"/>
      <c r="E3" s="791" t="s">
        <v>290</v>
      </c>
      <c r="F3" s="792"/>
      <c r="G3" s="793"/>
      <c r="H3" s="794" t="s">
        <v>154</v>
      </c>
      <c r="I3" s="795"/>
      <c r="J3" s="795"/>
      <c r="K3" s="796"/>
      <c r="L3" s="797" t="str">
        <f>データシート!B3</f>
        <v/>
      </c>
      <c r="M3" s="798"/>
      <c r="N3" s="798"/>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738" t="s">
        <v>10</v>
      </c>
      <c r="B5" s="739"/>
      <c r="C5" s="780" t="str">
        <f>データシート!$E$3</f>
        <v/>
      </c>
      <c r="D5" s="781"/>
      <c r="E5" s="781"/>
      <c r="F5" s="781"/>
      <c r="G5" s="782"/>
      <c r="H5" s="783" t="s">
        <v>69</v>
      </c>
      <c r="I5" s="784"/>
      <c r="J5" s="784"/>
      <c r="K5" s="785"/>
      <c r="L5" s="799" t="s">
        <v>62</v>
      </c>
      <c r="M5" s="785"/>
      <c r="N5" s="800" t="s">
        <v>291</v>
      </c>
      <c r="O5" s="801"/>
      <c r="P5" s="801"/>
      <c r="Q5" s="801"/>
      <c r="R5" s="801"/>
      <c r="S5" s="802"/>
      <c r="T5" s="68"/>
      <c r="U5" s="26"/>
    </row>
    <row r="6" spans="1:36" ht="45" customHeight="1" x14ac:dyDescent="0.15">
      <c r="A6" s="740"/>
      <c r="B6" s="741"/>
      <c r="C6" s="772" t="str">
        <f>データシート!D3</f>
        <v/>
      </c>
      <c r="D6" s="773"/>
      <c r="E6" s="773"/>
      <c r="F6" s="773"/>
      <c r="G6" s="144" t="s">
        <v>70</v>
      </c>
      <c r="H6" s="774" t="str">
        <f>データシート!G3</f>
        <v/>
      </c>
      <c r="I6" s="775"/>
      <c r="J6" s="776" t="str">
        <f>データシート!H3</f>
        <v/>
      </c>
      <c r="K6" s="777"/>
      <c r="L6" s="778" t="str">
        <f>データシート!I3</f>
        <v/>
      </c>
      <c r="M6" s="779"/>
      <c r="N6" s="766" t="str">
        <f>データシート!J3</f>
        <v/>
      </c>
      <c r="O6" s="767"/>
      <c r="P6" s="767"/>
      <c r="Q6" s="767"/>
      <c r="R6" s="767"/>
      <c r="S6" s="768"/>
      <c r="T6" s="67"/>
      <c r="U6" s="23"/>
    </row>
    <row r="7" spans="1:36" ht="20.100000000000001" customHeight="1" x14ac:dyDescent="0.15">
      <c r="A7" s="24"/>
      <c r="B7" s="25"/>
      <c r="C7" s="769" t="str">
        <f>IF(データシート!L3="","",データシート!L3)</f>
        <v/>
      </c>
      <c r="D7" s="770"/>
      <c r="E7" s="770"/>
      <c r="F7" s="770"/>
      <c r="G7" s="770"/>
      <c r="H7" s="770"/>
      <c r="I7" s="770"/>
      <c r="J7" s="770"/>
      <c r="K7" s="770"/>
      <c r="L7" s="770"/>
      <c r="M7" s="770"/>
      <c r="N7" s="770"/>
      <c r="O7" s="770"/>
      <c r="P7" s="770"/>
      <c r="Q7" s="770"/>
      <c r="R7" s="770"/>
      <c r="S7" s="771"/>
      <c r="T7" s="69"/>
      <c r="U7" s="27"/>
    </row>
    <row r="8" spans="1:36" ht="45" customHeight="1" x14ac:dyDescent="0.15">
      <c r="A8" s="758" t="s">
        <v>71</v>
      </c>
      <c r="B8" s="759"/>
      <c r="C8" s="760" t="str">
        <f>IF(データシート!K3="","",データシート!K3)</f>
        <v/>
      </c>
      <c r="D8" s="761"/>
      <c r="E8" s="761"/>
      <c r="F8" s="761"/>
      <c r="G8" s="761"/>
      <c r="H8" s="761"/>
      <c r="I8" s="761"/>
      <c r="J8" s="761"/>
      <c r="K8" s="761"/>
      <c r="L8" s="761"/>
      <c r="M8" s="761"/>
      <c r="N8" s="761"/>
      <c r="O8" s="761"/>
      <c r="P8" s="761"/>
      <c r="Q8" s="761"/>
      <c r="R8" s="761"/>
      <c r="S8" s="762"/>
      <c r="T8" s="122"/>
      <c r="U8" s="28"/>
    </row>
    <row r="9" spans="1:36" ht="20.100000000000001" customHeight="1" x14ac:dyDescent="0.15">
      <c r="A9" s="29"/>
      <c r="B9" s="30"/>
      <c r="C9" s="763" t="str">
        <f>IF(データシート!M3="","",データシート!M3)</f>
        <v/>
      </c>
      <c r="D9" s="764"/>
      <c r="E9" s="764"/>
      <c r="F9" s="764"/>
      <c r="G9" s="764"/>
      <c r="H9" s="764"/>
      <c r="I9" s="764"/>
      <c r="J9" s="764"/>
      <c r="K9" s="764"/>
      <c r="L9" s="764"/>
      <c r="M9" s="764"/>
      <c r="N9" s="764"/>
      <c r="O9" s="764"/>
      <c r="P9" s="764"/>
      <c r="Q9" s="764"/>
      <c r="R9" s="764"/>
      <c r="S9" s="765"/>
      <c r="T9" s="70"/>
      <c r="U9" s="31"/>
    </row>
    <row r="10" spans="1:36" ht="20.100000000000001" customHeight="1" x14ac:dyDescent="0.15">
      <c r="A10" s="738" t="s">
        <v>48</v>
      </c>
      <c r="B10" s="739"/>
      <c r="C10" s="752" t="str">
        <f>IF(データシート!$O$3="","",データシート!$O$3)</f>
        <v/>
      </c>
      <c r="D10" s="753"/>
      <c r="E10" s="753"/>
      <c r="F10" s="753"/>
      <c r="G10" s="753"/>
      <c r="H10" s="753"/>
      <c r="I10" s="754"/>
      <c r="J10" s="745" t="str">
        <f>IF(データシート!$P$3="","",データシート!$P$3)</f>
        <v/>
      </c>
      <c r="K10" s="745"/>
      <c r="L10" s="745"/>
      <c r="M10" s="745"/>
      <c r="N10" s="745"/>
      <c r="O10" s="745"/>
      <c r="P10" s="745"/>
      <c r="Q10" s="745"/>
      <c r="R10" s="745"/>
      <c r="S10" s="746"/>
      <c r="T10" s="70"/>
      <c r="U10" s="31"/>
    </row>
    <row r="11" spans="1:36" ht="24.95" customHeight="1" x14ac:dyDescent="0.15">
      <c r="A11" s="740"/>
      <c r="B11" s="741"/>
      <c r="C11" s="755" t="str">
        <f>データシート!$N$3</f>
        <v/>
      </c>
      <c r="D11" s="756"/>
      <c r="E11" s="756"/>
      <c r="F11" s="756"/>
      <c r="G11" s="756"/>
      <c r="H11" s="756"/>
      <c r="I11" s="757"/>
      <c r="J11" s="747"/>
      <c r="K11" s="747"/>
      <c r="L11" s="747"/>
      <c r="M11" s="747"/>
      <c r="N11" s="747"/>
      <c r="O11" s="747"/>
      <c r="P11" s="747"/>
      <c r="Q11" s="747"/>
      <c r="R11" s="747"/>
      <c r="S11" s="748"/>
      <c r="T11" s="70"/>
      <c r="U11" s="31"/>
    </row>
    <row r="12" spans="1:36" ht="20.100000000000001" customHeight="1" x14ac:dyDescent="0.15">
      <c r="A12" s="738" t="s">
        <v>49</v>
      </c>
      <c r="B12" s="739"/>
      <c r="C12" s="742" t="str">
        <f>IF(データシート!$R$3="","",データシート!$R$3)</f>
        <v/>
      </c>
      <c r="D12" s="743"/>
      <c r="E12" s="743"/>
      <c r="F12" s="743"/>
      <c r="G12" s="743"/>
      <c r="H12" s="743"/>
      <c r="I12" s="744"/>
      <c r="J12" s="745" t="str">
        <f>IF(データシート!$S$3="","",データシート!$S$3)</f>
        <v/>
      </c>
      <c r="K12" s="745"/>
      <c r="L12" s="745"/>
      <c r="M12" s="745"/>
      <c r="N12" s="745"/>
      <c r="O12" s="745"/>
      <c r="P12" s="745"/>
      <c r="Q12" s="745"/>
      <c r="R12" s="745"/>
      <c r="S12" s="746"/>
      <c r="T12" s="70"/>
      <c r="U12" s="31"/>
    </row>
    <row r="13" spans="1:36" ht="24.95" customHeight="1" x14ac:dyDescent="0.15">
      <c r="A13" s="740"/>
      <c r="B13" s="741"/>
      <c r="C13" s="749" t="str">
        <f>IF(データシート!$Q$3="","",データシート!$Q$3)</f>
        <v/>
      </c>
      <c r="D13" s="750"/>
      <c r="E13" s="750"/>
      <c r="F13" s="750"/>
      <c r="G13" s="750"/>
      <c r="H13" s="750"/>
      <c r="I13" s="751"/>
      <c r="J13" s="747"/>
      <c r="K13" s="747"/>
      <c r="L13" s="747"/>
      <c r="M13" s="747"/>
      <c r="N13" s="747"/>
      <c r="O13" s="747"/>
      <c r="P13" s="747"/>
      <c r="Q13" s="747"/>
      <c r="R13" s="747"/>
      <c r="S13" s="748"/>
      <c r="T13" s="70"/>
      <c r="U13" s="31"/>
    </row>
    <row r="14" spans="1:36" ht="30" customHeight="1" x14ac:dyDescent="0.15">
      <c r="A14" s="712" t="s">
        <v>155</v>
      </c>
      <c r="B14" s="713"/>
      <c r="C14" s="120" t="str">
        <f>IF(データシート!U3="","",データシート!U3)</f>
        <v/>
      </c>
      <c r="D14" s="101" t="str">
        <f>IF(データシート!T3="","",データシート!T3)</f>
        <v/>
      </c>
      <c r="E14" s="101" t="str">
        <f>IF(データシート!V3="","",データシート!V3)</f>
        <v/>
      </c>
      <c r="F14" s="716" t="str">
        <f>IF(データシート!X3="","",データシート!X3)</f>
        <v/>
      </c>
      <c r="G14" s="717"/>
      <c r="H14" s="101" t="str">
        <f>IF(データシート!W3="","",データシート!W3)</f>
        <v/>
      </c>
      <c r="I14" s="101" t="str">
        <f>IF(データシート!Y3="","",データシート!Y3)</f>
        <v/>
      </c>
      <c r="J14" s="716" t="str">
        <f>IF(データシート!AA3="","",データシート!AA3)</f>
        <v/>
      </c>
      <c r="K14" s="717"/>
      <c r="L14" s="101" t="str">
        <f>IF(データシート!Z3="","",データシート!Z3)</f>
        <v/>
      </c>
      <c r="M14" s="101" t="str">
        <f>IF(データシート!AB3="","",データシート!AB3)</f>
        <v/>
      </c>
      <c r="N14" s="716" t="str">
        <f>IF(データシート!AD3="","",データシート!AD3)</f>
        <v/>
      </c>
      <c r="O14" s="717"/>
      <c r="P14" s="736" t="str">
        <f>IF(データシート!AC3="","",データシート!AC3)</f>
        <v/>
      </c>
      <c r="Q14" s="736"/>
      <c r="R14" s="737"/>
      <c r="S14" s="102" t="str">
        <f>データシート!AE3</f>
        <v/>
      </c>
      <c r="T14" s="71"/>
      <c r="U14" s="32"/>
    </row>
    <row r="15" spans="1:36" ht="30" customHeight="1" x14ac:dyDescent="0.15">
      <c r="A15" s="714"/>
      <c r="B15" s="715"/>
      <c r="C15" s="120" t="str">
        <f>IF(データシート!AG3="","",データシート!AG3)</f>
        <v/>
      </c>
      <c r="D15" s="101" t="str">
        <f>IF(データシート!AF3="","",データシート!AF3)</f>
        <v/>
      </c>
      <c r="E15" s="76" t="str">
        <f>IF(データシート!AH3="","",データシート!AH3)</f>
        <v/>
      </c>
      <c r="F15" s="716" t="str">
        <f>IF(データシート!AJ3="","",データシート!AJ3)</f>
        <v/>
      </c>
      <c r="G15" s="717"/>
      <c r="H15" s="101" t="str">
        <f>IF(データシート!AI3="","",データシート!AI3)</f>
        <v/>
      </c>
      <c r="I15" s="76" t="str">
        <f>IF(データシート!AK3="","",データシート!AK3)</f>
        <v/>
      </c>
      <c r="J15" s="716" t="str">
        <f>IF(データシート!AM3="","",データシート!AM3)</f>
        <v/>
      </c>
      <c r="K15" s="717"/>
      <c r="L15" s="101" t="str">
        <f>IF(データシート!AL3="","",データシート!AL3)</f>
        <v/>
      </c>
      <c r="M15" s="76" t="str">
        <f>IF(データシート!AN3="","",データシート!AN3)</f>
        <v/>
      </c>
      <c r="N15" s="716" t="str">
        <f>IF(データシート!AP3="","",データシート!AP3)</f>
        <v/>
      </c>
      <c r="O15" s="717"/>
      <c r="P15" s="736" t="str">
        <f>IF(データシート!AO3="","",データシート!AO3)</f>
        <v/>
      </c>
      <c r="Q15" s="736"/>
      <c r="R15" s="737"/>
      <c r="S15" s="102" t="str">
        <f>IF(データシート!AQ3="","",データシート!AQ3)</f>
        <v/>
      </c>
      <c r="T15" s="71"/>
      <c r="U15" s="32"/>
      <c r="W15" s="252">
        <v>1</v>
      </c>
      <c r="X15" s="137" t="s">
        <v>272</v>
      </c>
    </row>
    <row r="16" spans="1:36" ht="30" customHeight="1" x14ac:dyDescent="0.15">
      <c r="A16" s="668" t="s">
        <v>220</v>
      </c>
      <c r="B16" s="669"/>
      <c r="C16" s="672" t="str">
        <f>IF(データシート!AR3="","",データシート!AR3)</f>
        <v/>
      </c>
      <c r="D16" s="673"/>
      <c r="E16" s="673"/>
      <c r="F16" s="673"/>
      <c r="G16" s="673"/>
      <c r="H16" s="674"/>
      <c r="I16" s="678" t="str">
        <f>IF(データシート!AS3="","",データシート!AS3)</f>
        <v/>
      </c>
      <c r="J16" s="680" t="s">
        <v>206</v>
      </c>
      <c r="K16" s="681"/>
      <c r="L16" s="682"/>
      <c r="M16" s="686" t="str">
        <f>IF(データシート!AT3=0,"",データシート!AT3)</f>
        <v/>
      </c>
      <c r="N16" s="687"/>
      <c r="O16" s="687"/>
      <c r="P16" s="687"/>
      <c r="Q16" s="731" t="s">
        <v>208</v>
      </c>
      <c r="R16" s="732"/>
      <c r="S16" s="733"/>
      <c r="T16" s="71"/>
      <c r="U16" s="32"/>
      <c r="W16" s="252">
        <v>2</v>
      </c>
      <c r="X16" s="137" t="s">
        <v>274</v>
      </c>
      <c r="Y16" s="137"/>
      <c r="Z16" s="137"/>
      <c r="AA16" s="137"/>
      <c r="AB16" s="137"/>
      <c r="AC16" s="138"/>
      <c r="AD16" s="138"/>
      <c r="AE16" s="138"/>
      <c r="AF16" s="138"/>
      <c r="AG16" s="138"/>
      <c r="AH16" s="138"/>
      <c r="AI16" s="138"/>
      <c r="AJ16" s="138"/>
    </row>
    <row r="17" spans="1:36" ht="30" customHeight="1" x14ac:dyDescent="0.15">
      <c r="A17" s="670"/>
      <c r="B17" s="671"/>
      <c r="C17" s="675"/>
      <c r="D17" s="676"/>
      <c r="E17" s="676"/>
      <c r="F17" s="676"/>
      <c r="G17" s="676"/>
      <c r="H17" s="677"/>
      <c r="I17" s="679"/>
      <c r="J17" s="683"/>
      <c r="K17" s="684"/>
      <c r="L17" s="685"/>
      <c r="M17" s="688"/>
      <c r="N17" s="689"/>
      <c r="O17" s="689"/>
      <c r="P17" s="689"/>
      <c r="Q17" s="734"/>
      <c r="R17" s="734"/>
      <c r="S17" s="735"/>
      <c r="T17" s="71"/>
      <c r="U17" s="32"/>
      <c r="W17" s="252">
        <v>3</v>
      </c>
      <c r="X17" s="137" t="s">
        <v>279</v>
      </c>
      <c r="Y17" s="137"/>
      <c r="Z17" s="137"/>
      <c r="AA17" s="137"/>
      <c r="AB17" s="137"/>
      <c r="AC17" s="138"/>
      <c r="AD17" s="138"/>
      <c r="AE17" s="138"/>
      <c r="AF17" s="138"/>
      <c r="AG17" s="138"/>
      <c r="AH17" s="138"/>
      <c r="AI17" s="138"/>
      <c r="AJ17" s="138"/>
    </row>
    <row r="18" spans="1:36" ht="30" customHeight="1" x14ac:dyDescent="0.15">
      <c r="A18" s="699" t="s">
        <v>197</v>
      </c>
      <c r="B18" s="700"/>
      <c r="C18" s="145" t="str">
        <f>IF(データシート!AV3=0,"",データシート!AV3)</f>
        <v/>
      </c>
      <c r="D18" s="701" t="str">
        <f>IF(データシート!AU3=0,"",データシート!AU3)</f>
        <v/>
      </c>
      <c r="E18" s="702"/>
      <c r="F18" s="702"/>
      <c r="G18" s="702"/>
      <c r="H18" s="702"/>
      <c r="I18" s="702"/>
      <c r="J18" s="702"/>
      <c r="K18" s="702"/>
      <c r="L18" s="702"/>
      <c r="M18" s="702"/>
      <c r="N18" s="702"/>
      <c r="O18" s="702"/>
      <c r="P18" s="702"/>
      <c r="Q18" s="702"/>
      <c r="R18" s="702"/>
      <c r="S18" s="703"/>
      <c r="T18" s="71"/>
      <c r="U18" s="32"/>
      <c r="W18" s="252">
        <v>4</v>
      </c>
      <c r="X18" s="137" t="s">
        <v>281</v>
      </c>
      <c r="Y18" s="137"/>
      <c r="Z18" s="137"/>
      <c r="AA18" s="137"/>
      <c r="AB18" s="137"/>
      <c r="AC18" s="138"/>
      <c r="AD18" s="138"/>
      <c r="AE18" s="138"/>
      <c r="AF18" s="138"/>
      <c r="AG18" s="138"/>
      <c r="AH18" s="138"/>
      <c r="AI18" s="138"/>
      <c r="AJ18" s="138"/>
    </row>
    <row r="19" spans="1:36" ht="30" customHeight="1" x14ac:dyDescent="0.15">
      <c r="A19" s="704" t="s">
        <v>300</v>
      </c>
      <c r="B19" s="705"/>
      <c r="C19" s="145" t="str">
        <f>IF(データシート!AW3=0,"",データシート!AW3)</f>
        <v/>
      </c>
      <c r="D19" s="718" t="str">
        <f>IF(C19="","",VLOOKUP(C19,$W$15:$X$19,2,FALSE))</f>
        <v/>
      </c>
      <c r="E19" s="719"/>
      <c r="F19" s="719"/>
      <c r="G19" s="719"/>
      <c r="H19" s="719"/>
      <c r="I19" s="719"/>
      <c r="J19" s="719"/>
      <c r="K19" s="719"/>
      <c r="L19" s="719"/>
      <c r="M19" s="719"/>
      <c r="N19" s="719"/>
      <c r="O19" s="719"/>
      <c r="P19" s="719"/>
      <c r="Q19" s="719"/>
      <c r="R19" s="719"/>
      <c r="S19" s="720"/>
      <c r="T19" s="71"/>
      <c r="U19" s="32"/>
      <c r="W19" s="252">
        <v>5</v>
      </c>
      <c r="X19" s="137" t="s">
        <v>277</v>
      </c>
      <c r="Y19" s="137"/>
      <c r="Z19" s="137"/>
      <c r="AA19" s="137"/>
      <c r="AB19" s="137"/>
      <c r="AC19" s="138"/>
      <c r="AD19" s="138"/>
      <c r="AE19" s="138"/>
      <c r="AF19" s="138"/>
      <c r="AG19" s="138"/>
      <c r="AH19" s="138"/>
      <c r="AI19" s="138"/>
      <c r="AJ19" s="138"/>
    </row>
    <row r="20" spans="1:36" ht="2.25" customHeight="1" x14ac:dyDescent="0.15">
      <c r="A20" s="121"/>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706" t="s">
        <v>82</v>
      </c>
      <c r="B21" s="708" t="s">
        <v>18</v>
      </c>
      <c r="C21" s="147" t="s">
        <v>83</v>
      </c>
      <c r="D21" s="711" t="str">
        <f>データシート!BA3</f>
        <v/>
      </c>
      <c r="E21" s="711"/>
      <c r="F21" s="711"/>
      <c r="G21" s="148"/>
      <c r="H21" s="148"/>
      <c r="I21" s="148"/>
      <c r="J21" s="148"/>
      <c r="K21" s="149"/>
      <c r="L21" s="690" t="s">
        <v>51</v>
      </c>
      <c r="M21" s="691"/>
      <c r="N21" s="690" t="str">
        <f>データシート!$AY$3</f>
        <v/>
      </c>
      <c r="O21" s="723"/>
      <c r="P21" s="723"/>
      <c r="Q21" s="723"/>
      <c r="R21" s="723"/>
      <c r="S21" s="724"/>
      <c r="T21" s="73"/>
      <c r="U21" s="34"/>
    </row>
    <row r="22" spans="1:36" ht="20.100000000000001" customHeight="1" x14ac:dyDescent="0.15">
      <c r="A22" s="707"/>
      <c r="B22" s="709"/>
      <c r="C22" s="696" t="str">
        <f>データシート!BB3</f>
        <v/>
      </c>
      <c r="D22" s="697"/>
      <c r="E22" s="697"/>
      <c r="F22" s="697"/>
      <c r="G22" s="697"/>
      <c r="H22" s="697"/>
      <c r="I22" s="697"/>
      <c r="J22" s="697"/>
      <c r="K22" s="698"/>
      <c r="L22" s="692"/>
      <c r="M22" s="693"/>
      <c r="N22" s="692"/>
      <c r="O22" s="725"/>
      <c r="P22" s="725"/>
      <c r="Q22" s="725"/>
      <c r="R22" s="725"/>
      <c r="S22" s="726"/>
      <c r="T22" s="73"/>
      <c r="U22" s="34"/>
    </row>
    <row r="23" spans="1:36" ht="39.950000000000003" customHeight="1" x14ac:dyDescent="0.15">
      <c r="A23" s="35" t="s">
        <v>84</v>
      </c>
      <c r="B23" s="710"/>
      <c r="C23" s="727" t="s">
        <v>247</v>
      </c>
      <c r="D23" s="728"/>
      <c r="E23" s="728"/>
      <c r="F23" s="729" t="str">
        <f>データシート!BC3</f>
        <v/>
      </c>
      <c r="G23" s="729"/>
      <c r="H23" s="729"/>
      <c r="I23" s="729"/>
      <c r="J23" s="729"/>
      <c r="K23" s="730"/>
      <c r="L23" s="694" t="s">
        <v>245</v>
      </c>
      <c r="M23" s="695"/>
      <c r="N23" s="694" t="str">
        <f>データシート!$AZ$3</f>
        <v/>
      </c>
      <c r="O23" s="721"/>
      <c r="P23" s="721"/>
      <c r="Q23" s="721"/>
      <c r="R23" s="721"/>
      <c r="S23" s="722"/>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86</v>
      </c>
      <c r="B25" s="150"/>
      <c r="C25" s="211"/>
      <c r="D25" s="150"/>
      <c r="E25" s="151"/>
      <c r="F25" s="38"/>
      <c r="G25" s="38"/>
      <c r="H25" s="39"/>
      <c r="I25" s="39"/>
      <c r="J25" s="38"/>
      <c r="K25" s="38"/>
      <c r="L25" s="213" t="str">
        <f>説明!Q2</f>
        <v>平成29年</v>
      </c>
      <c r="M25" s="39"/>
      <c r="N25" s="40"/>
      <c r="O25" s="41" t="s">
        <v>87</v>
      </c>
      <c r="P25" s="42"/>
      <c r="Q25" s="43" t="s">
        <v>88</v>
      </c>
      <c r="R25" s="77"/>
      <c r="S25" s="103"/>
      <c r="T25" s="74"/>
      <c r="U25" s="44"/>
      <c r="V25" s="119" t="s">
        <v>89</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286</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664"/>
      <c r="K31" s="664"/>
      <c r="L31" s="664"/>
      <c r="M31" s="664"/>
      <c r="N31" s="664"/>
      <c r="O31" s="664"/>
      <c r="P31" s="154"/>
      <c r="Q31" s="154"/>
      <c r="R31" s="73"/>
      <c r="S31" s="155"/>
      <c r="T31" s="67"/>
      <c r="U31" s="23"/>
      <c r="V31" s="119" t="s">
        <v>90</v>
      </c>
    </row>
    <row r="32" spans="1:36" ht="18.75" customHeight="1" x14ac:dyDescent="0.15">
      <c r="A32" s="157"/>
      <c r="B32" s="38"/>
      <c r="C32" s="38"/>
      <c r="D32" s="665" t="s">
        <v>91</v>
      </c>
      <c r="E32" s="665"/>
      <c r="F32" s="665"/>
      <c r="G32" s="665"/>
      <c r="H32" s="665"/>
      <c r="I32" s="158"/>
      <c r="J32" s="666"/>
      <c r="K32" s="666"/>
      <c r="L32" s="666"/>
      <c r="M32" s="666"/>
      <c r="N32" s="666"/>
      <c r="O32" s="666"/>
      <c r="P32" s="667"/>
      <c r="Q32" s="159" t="s">
        <v>92</v>
      </c>
      <c r="R32" s="160"/>
      <c r="S32" s="155"/>
      <c r="T32" s="494"/>
      <c r="U32" s="237"/>
      <c r="V32" s="497" t="s">
        <v>93</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211</v>
      </c>
    </row>
    <row r="37" spans="1:21" x14ac:dyDescent="0.15">
      <c r="A37" s="14" t="s">
        <v>212</v>
      </c>
    </row>
  </sheetData>
  <sheetProtection password="98E1" sheet="1" objects="1" scenarios="1" selectLockedCells="1" selectUnlockedCells="1"/>
  <mergeCells count="62">
    <mergeCell ref="A4:R4"/>
    <mergeCell ref="C5:G5"/>
    <mergeCell ref="H5:K5"/>
    <mergeCell ref="B1:P1"/>
    <mergeCell ref="A3:B3"/>
    <mergeCell ref="C3:D3"/>
    <mergeCell ref="E3:G3"/>
    <mergeCell ref="H3:K3"/>
    <mergeCell ref="L3:N3"/>
    <mergeCell ref="L5:M5"/>
    <mergeCell ref="N5:S5"/>
    <mergeCell ref="N6:S6"/>
    <mergeCell ref="C7:S7"/>
    <mergeCell ref="A5:B6"/>
    <mergeCell ref="C6:F6"/>
    <mergeCell ref="H6:I6"/>
    <mergeCell ref="J6:K6"/>
    <mergeCell ref="L6:M6"/>
    <mergeCell ref="A10:B11"/>
    <mergeCell ref="C10:I10"/>
    <mergeCell ref="J10:S11"/>
    <mergeCell ref="C11:I11"/>
    <mergeCell ref="A8:B8"/>
    <mergeCell ref="C8:S8"/>
    <mergeCell ref="C9:S9"/>
    <mergeCell ref="P15:R15"/>
    <mergeCell ref="A12:B13"/>
    <mergeCell ref="C12:I12"/>
    <mergeCell ref="J12:S13"/>
    <mergeCell ref="C13:I13"/>
    <mergeCell ref="B21:B23"/>
    <mergeCell ref="D21:F21"/>
    <mergeCell ref="A14:B15"/>
    <mergeCell ref="F14:G14"/>
    <mergeCell ref="D19:S19"/>
    <mergeCell ref="N23:S23"/>
    <mergeCell ref="N21:S22"/>
    <mergeCell ref="C23:E23"/>
    <mergeCell ref="F23:K23"/>
    <mergeCell ref="Q16:S17"/>
    <mergeCell ref="J14:K14"/>
    <mergeCell ref="N14:O14"/>
    <mergeCell ref="P14:R14"/>
    <mergeCell ref="F15:G15"/>
    <mergeCell ref="J15:K15"/>
    <mergeCell ref="N15:O15"/>
    <mergeCell ref="A24:R24"/>
    <mergeCell ref="J31:O31"/>
    <mergeCell ref="D32:H32"/>
    <mergeCell ref="J32:P32"/>
    <mergeCell ref="A16:B17"/>
    <mergeCell ref="C16:H17"/>
    <mergeCell ref="I16:I17"/>
    <mergeCell ref="J16:L17"/>
    <mergeCell ref="M16:P17"/>
    <mergeCell ref="L21:M22"/>
    <mergeCell ref="L23:M23"/>
    <mergeCell ref="C22:K22"/>
    <mergeCell ref="A18:B18"/>
    <mergeCell ref="D18:S18"/>
    <mergeCell ref="A19:B19"/>
    <mergeCell ref="A21:A22"/>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J37"/>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786" t="str">
        <f>説明!Q2&amp;"度 "&amp;説明!Q4&amp;説明!Q5&amp;" 参加申込書"</f>
        <v>平成29年度 第52回茨城県アンサンブルコンテスト県北地区大会 参加申込書</v>
      </c>
      <c r="C1" s="786"/>
      <c r="D1" s="786"/>
      <c r="E1" s="786"/>
      <c r="F1" s="786"/>
      <c r="G1" s="786"/>
      <c r="H1" s="786"/>
      <c r="I1" s="786"/>
      <c r="J1" s="786"/>
      <c r="K1" s="786"/>
      <c r="L1" s="786"/>
      <c r="M1" s="786"/>
      <c r="N1" s="786"/>
      <c r="O1" s="786"/>
      <c r="P1" s="786"/>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787" t="s">
        <v>299</v>
      </c>
      <c r="B3" s="788"/>
      <c r="C3" s="789" t="str">
        <f>データシート!C4</f>
        <v>県北</v>
      </c>
      <c r="D3" s="790"/>
      <c r="E3" s="791" t="s">
        <v>290</v>
      </c>
      <c r="F3" s="792"/>
      <c r="G3" s="793"/>
      <c r="H3" s="794" t="s">
        <v>154</v>
      </c>
      <c r="I3" s="795"/>
      <c r="J3" s="795"/>
      <c r="K3" s="796"/>
      <c r="L3" s="797" t="str">
        <f>データシート!B4</f>
        <v/>
      </c>
      <c r="M3" s="798"/>
      <c r="N3" s="798"/>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738" t="s">
        <v>10</v>
      </c>
      <c r="B5" s="739"/>
      <c r="C5" s="780" t="str">
        <f>データシート!$E$4</f>
        <v/>
      </c>
      <c r="D5" s="781"/>
      <c r="E5" s="781"/>
      <c r="F5" s="781"/>
      <c r="G5" s="782"/>
      <c r="H5" s="783" t="s">
        <v>69</v>
      </c>
      <c r="I5" s="784"/>
      <c r="J5" s="784"/>
      <c r="K5" s="785"/>
      <c r="L5" s="799" t="s">
        <v>62</v>
      </c>
      <c r="M5" s="785"/>
      <c r="N5" s="800" t="s">
        <v>291</v>
      </c>
      <c r="O5" s="801"/>
      <c r="P5" s="801"/>
      <c r="Q5" s="801"/>
      <c r="R5" s="801"/>
      <c r="S5" s="802"/>
      <c r="T5" s="68"/>
      <c r="U5" s="26"/>
    </row>
    <row r="6" spans="1:36" ht="45" customHeight="1" x14ac:dyDescent="0.15">
      <c r="A6" s="740"/>
      <c r="B6" s="741"/>
      <c r="C6" s="772" t="str">
        <f>データシート!D4</f>
        <v/>
      </c>
      <c r="D6" s="773"/>
      <c r="E6" s="773"/>
      <c r="F6" s="773"/>
      <c r="G6" s="144" t="s">
        <v>262</v>
      </c>
      <c r="H6" s="774" t="str">
        <f>データシート!G4</f>
        <v/>
      </c>
      <c r="I6" s="775"/>
      <c r="J6" s="776" t="str">
        <f>データシート!H4</f>
        <v/>
      </c>
      <c r="K6" s="777"/>
      <c r="L6" s="778" t="str">
        <f>データシート!I4</f>
        <v/>
      </c>
      <c r="M6" s="779"/>
      <c r="N6" s="766" t="str">
        <f>データシート!J4</f>
        <v/>
      </c>
      <c r="O6" s="767"/>
      <c r="P6" s="767"/>
      <c r="Q6" s="767"/>
      <c r="R6" s="767"/>
      <c r="S6" s="768"/>
      <c r="T6" s="67"/>
      <c r="U6" s="23"/>
    </row>
    <row r="7" spans="1:36" ht="20.100000000000001" customHeight="1" x14ac:dyDescent="0.15">
      <c r="A7" s="24"/>
      <c r="B7" s="25"/>
      <c r="C7" s="769" t="str">
        <f>IF(データシート!L4="","",データシート!L4)</f>
        <v/>
      </c>
      <c r="D7" s="770"/>
      <c r="E7" s="770"/>
      <c r="F7" s="770"/>
      <c r="G7" s="770"/>
      <c r="H7" s="770"/>
      <c r="I7" s="770"/>
      <c r="J7" s="770"/>
      <c r="K7" s="770"/>
      <c r="L7" s="770"/>
      <c r="M7" s="770"/>
      <c r="N7" s="770"/>
      <c r="O7" s="770"/>
      <c r="P7" s="770"/>
      <c r="Q7" s="770"/>
      <c r="R7" s="770"/>
      <c r="S7" s="771"/>
      <c r="T7" s="69"/>
      <c r="U7" s="27"/>
    </row>
    <row r="8" spans="1:36" ht="45" customHeight="1" x14ac:dyDescent="0.15">
      <c r="A8" s="758" t="s">
        <v>71</v>
      </c>
      <c r="B8" s="759"/>
      <c r="C8" s="760" t="str">
        <f>IF(データシート!K4="","",データシート!K4)</f>
        <v/>
      </c>
      <c r="D8" s="761"/>
      <c r="E8" s="761"/>
      <c r="F8" s="761"/>
      <c r="G8" s="761"/>
      <c r="H8" s="761"/>
      <c r="I8" s="761"/>
      <c r="J8" s="761"/>
      <c r="K8" s="761"/>
      <c r="L8" s="761"/>
      <c r="M8" s="761"/>
      <c r="N8" s="761"/>
      <c r="O8" s="761"/>
      <c r="P8" s="761"/>
      <c r="Q8" s="761"/>
      <c r="R8" s="761"/>
      <c r="S8" s="762"/>
      <c r="T8" s="199"/>
      <c r="U8" s="28"/>
    </row>
    <row r="9" spans="1:36" ht="20.100000000000001" customHeight="1" x14ac:dyDescent="0.15">
      <c r="A9" s="29"/>
      <c r="B9" s="30"/>
      <c r="C9" s="763" t="str">
        <f>IF(データシート!M4="","",データシート!M4)</f>
        <v/>
      </c>
      <c r="D9" s="764"/>
      <c r="E9" s="764"/>
      <c r="F9" s="764"/>
      <c r="G9" s="764"/>
      <c r="H9" s="764"/>
      <c r="I9" s="764"/>
      <c r="J9" s="764"/>
      <c r="K9" s="764"/>
      <c r="L9" s="764"/>
      <c r="M9" s="764"/>
      <c r="N9" s="764"/>
      <c r="O9" s="764"/>
      <c r="P9" s="764"/>
      <c r="Q9" s="764"/>
      <c r="R9" s="764"/>
      <c r="S9" s="765"/>
      <c r="T9" s="70"/>
      <c r="U9" s="31"/>
    </row>
    <row r="10" spans="1:36" ht="20.100000000000001" customHeight="1" x14ac:dyDescent="0.15">
      <c r="A10" s="738" t="s">
        <v>48</v>
      </c>
      <c r="B10" s="739"/>
      <c r="C10" s="752" t="str">
        <f>IF(データシート!$O$4="","",データシート!$O$4)</f>
        <v/>
      </c>
      <c r="D10" s="753"/>
      <c r="E10" s="753"/>
      <c r="F10" s="753"/>
      <c r="G10" s="753"/>
      <c r="H10" s="753"/>
      <c r="I10" s="754"/>
      <c r="J10" s="745" t="str">
        <f>IF(データシート!$P$4="","",データシート!$P$4)</f>
        <v/>
      </c>
      <c r="K10" s="745"/>
      <c r="L10" s="745"/>
      <c r="M10" s="745"/>
      <c r="N10" s="745"/>
      <c r="O10" s="745"/>
      <c r="P10" s="745"/>
      <c r="Q10" s="745"/>
      <c r="R10" s="745"/>
      <c r="S10" s="746"/>
      <c r="T10" s="70"/>
      <c r="U10" s="31"/>
    </row>
    <row r="11" spans="1:36" ht="24.95" customHeight="1" x14ac:dyDescent="0.15">
      <c r="A11" s="740"/>
      <c r="B11" s="741"/>
      <c r="C11" s="755" t="str">
        <f>データシート!$N$4</f>
        <v/>
      </c>
      <c r="D11" s="756"/>
      <c r="E11" s="756"/>
      <c r="F11" s="756"/>
      <c r="G11" s="756"/>
      <c r="H11" s="756"/>
      <c r="I11" s="757"/>
      <c r="J11" s="747"/>
      <c r="K11" s="747"/>
      <c r="L11" s="747"/>
      <c r="M11" s="747"/>
      <c r="N11" s="747"/>
      <c r="O11" s="747"/>
      <c r="P11" s="747"/>
      <c r="Q11" s="747"/>
      <c r="R11" s="747"/>
      <c r="S11" s="748"/>
      <c r="T11" s="70"/>
      <c r="U11" s="31"/>
    </row>
    <row r="12" spans="1:36" ht="20.100000000000001" customHeight="1" x14ac:dyDescent="0.15">
      <c r="A12" s="738" t="s">
        <v>49</v>
      </c>
      <c r="B12" s="739"/>
      <c r="C12" s="742" t="str">
        <f>IF(データシート!$R$4="","",データシート!$R$4)</f>
        <v/>
      </c>
      <c r="D12" s="743"/>
      <c r="E12" s="743"/>
      <c r="F12" s="743"/>
      <c r="G12" s="743"/>
      <c r="H12" s="743"/>
      <c r="I12" s="744"/>
      <c r="J12" s="745" t="str">
        <f>IF(データシート!$S$4="","",データシート!$S$4)</f>
        <v/>
      </c>
      <c r="K12" s="745"/>
      <c r="L12" s="745"/>
      <c r="M12" s="745"/>
      <c r="N12" s="745"/>
      <c r="O12" s="745"/>
      <c r="P12" s="745"/>
      <c r="Q12" s="745"/>
      <c r="R12" s="745"/>
      <c r="S12" s="746"/>
      <c r="T12" s="70"/>
      <c r="U12" s="31"/>
    </row>
    <row r="13" spans="1:36" ht="24.95" customHeight="1" x14ac:dyDescent="0.15">
      <c r="A13" s="740"/>
      <c r="B13" s="741"/>
      <c r="C13" s="749" t="str">
        <f>IF(データシート!$Q$4="","",データシート!$Q$4)</f>
        <v/>
      </c>
      <c r="D13" s="750"/>
      <c r="E13" s="750"/>
      <c r="F13" s="750"/>
      <c r="G13" s="750"/>
      <c r="H13" s="750"/>
      <c r="I13" s="751"/>
      <c r="J13" s="747"/>
      <c r="K13" s="747"/>
      <c r="L13" s="747"/>
      <c r="M13" s="747"/>
      <c r="N13" s="747"/>
      <c r="O13" s="747"/>
      <c r="P13" s="747"/>
      <c r="Q13" s="747"/>
      <c r="R13" s="747"/>
      <c r="S13" s="748"/>
      <c r="T13" s="70"/>
      <c r="U13" s="31"/>
    </row>
    <row r="14" spans="1:36" ht="30" customHeight="1" x14ac:dyDescent="0.15">
      <c r="A14" s="712" t="s">
        <v>155</v>
      </c>
      <c r="B14" s="713"/>
      <c r="C14" s="196" t="str">
        <f>IF(データシート!U4="","",データシート!U4)</f>
        <v/>
      </c>
      <c r="D14" s="101" t="str">
        <f>IF(データシート!T4="","",データシート!T4)</f>
        <v/>
      </c>
      <c r="E14" s="101" t="str">
        <f>IF(データシート!V4="","",データシート!V4)</f>
        <v/>
      </c>
      <c r="F14" s="716" t="str">
        <f>IF(データシート!X4="","",データシート!X4)</f>
        <v/>
      </c>
      <c r="G14" s="717"/>
      <c r="H14" s="101" t="str">
        <f>IF(データシート!W4="","",データシート!W4)</f>
        <v/>
      </c>
      <c r="I14" s="101" t="str">
        <f>IF(データシート!Y4="","",データシート!Y4)</f>
        <v/>
      </c>
      <c r="J14" s="716" t="str">
        <f>IF(データシート!AA4="","",データシート!AA4)</f>
        <v/>
      </c>
      <c r="K14" s="717"/>
      <c r="L14" s="101" t="str">
        <f>IF(データシート!Z4="","",データシート!Z4)</f>
        <v/>
      </c>
      <c r="M14" s="101" t="str">
        <f>IF(データシート!AB4="","",データシート!AB4)</f>
        <v/>
      </c>
      <c r="N14" s="716" t="str">
        <f>IF(データシート!AD4="","",データシート!AD4)</f>
        <v/>
      </c>
      <c r="O14" s="717"/>
      <c r="P14" s="736" t="str">
        <f>IF(データシート!AC4="","",データシート!AC4)</f>
        <v/>
      </c>
      <c r="Q14" s="736"/>
      <c r="R14" s="737"/>
      <c r="S14" s="102" t="str">
        <f>データシート!AE4</f>
        <v/>
      </c>
      <c r="T14" s="71"/>
      <c r="U14" s="32"/>
    </row>
    <row r="15" spans="1:36" ht="30" customHeight="1" x14ac:dyDescent="0.15">
      <c r="A15" s="714"/>
      <c r="B15" s="715"/>
      <c r="C15" s="196" t="str">
        <f>IF(データシート!AG4="","",データシート!AG4)</f>
        <v/>
      </c>
      <c r="D15" s="101" t="str">
        <f>IF(データシート!AF4="","",データシート!AF4)</f>
        <v/>
      </c>
      <c r="E15" s="136" t="str">
        <f>IF(データシート!AH4="","",データシート!AH4)</f>
        <v/>
      </c>
      <c r="F15" s="716" t="str">
        <f>IF(データシート!AJ4="","",データシート!AJ4)</f>
        <v/>
      </c>
      <c r="G15" s="717"/>
      <c r="H15" s="101" t="str">
        <f>IF(データシート!AI4="","",データシート!AI4)</f>
        <v/>
      </c>
      <c r="I15" s="136" t="str">
        <f>IF(データシート!AK4="","",データシート!AK4)</f>
        <v/>
      </c>
      <c r="J15" s="716" t="str">
        <f>IF(データシート!AM4="","",データシート!AM4)</f>
        <v/>
      </c>
      <c r="K15" s="717"/>
      <c r="L15" s="101" t="str">
        <f>IF(データシート!AL4="","",データシート!AL4)</f>
        <v/>
      </c>
      <c r="M15" s="136" t="str">
        <f>IF(データシート!AN4="","",データシート!AN4)</f>
        <v/>
      </c>
      <c r="N15" s="716" t="str">
        <f>IF(データシート!AP4="","",データシート!AP4)</f>
        <v/>
      </c>
      <c r="O15" s="717"/>
      <c r="P15" s="736" t="str">
        <f>IF(データシート!AO4="","",データシート!AO4)</f>
        <v/>
      </c>
      <c r="Q15" s="736"/>
      <c r="R15" s="737"/>
      <c r="S15" s="102" t="str">
        <f>IF(データシート!AQ4="","",データシート!AQ4)</f>
        <v/>
      </c>
      <c r="T15" s="71"/>
      <c r="U15" s="32"/>
      <c r="W15" s="252">
        <v>1</v>
      </c>
      <c r="X15" s="137" t="s">
        <v>272</v>
      </c>
    </row>
    <row r="16" spans="1:36" ht="30" customHeight="1" x14ac:dyDescent="0.15">
      <c r="A16" s="668" t="s">
        <v>220</v>
      </c>
      <c r="B16" s="669"/>
      <c r="C16" s="803" t="str">
        <f>IF(データシート!AR4="","",データシート!AR4)</f>
        <v/>
      </c>
      <c r="D16" s="804"/>
      <c r="E16" s="804"/>
      <c r="F16" s="804"/>
      <c r="G16" s="804"/>
      <c r="H16" s="805"/>
      <c r="I16" s="678" t="str">
        <f>IF(データシート!AS4="","",データシート!AS4)</f>
        <v/>
      </c>
      <c r="J16" s="680" t="s">
        <v>206</v>
      </c>
      <c r="K16" s="681"/>
      <c r="L16" s="682"/>
      <c r="M16" s="686" t="str">
        <f>IF(データシート!AT4=0,"",データシート!AT4)</f>
        <v/>
      </c>
      <c r="N16" s="687"/>
      <c r="O16" s="687"/>
      <c r="P16" s="687"/>
      <c r="Q16" s="731" t="s">
        <v>208</v>
      </c>
      <c r="R16" s="732"/>
      <c r="S16" s="733"/>
      <c r="T16" s="71"/>
      <c r="U16" s="32"/>
      <c r="W16" s="252">
        <v>2</v>
      </c>
      <c r="X16" s="137" t="s">
        <v>274</v>
      </c>
      <c r="Y16" s="137"/>
      <c r="Z16" s="137"/>
      <c r="AA16" s="137"/>
      <c r="AB16" s="137"/>
      <c r="AC16" s="138"/>
      <c r="AD16" s="138"/>
      <c r="AE16" s="138"/>
      <c r="AF16" s="138"/>
      <c r="AG16" s="138"/>
      <c r="AH16" s="138"/>
      <c r="AI16" s="138"/>
      <c r="AJ16" s="138"/>
    </row>
    <row r="17" spans="1:36" ht="30" customHeight="1" x14ac:dyDescent="0.15">
      <c r="A17" s="670"/>
      <c r="B17" s="671"/>
      <c r="C17" s="806"/>
      <c r="D17" s="807"/>
      <c r="E17" s="807"/>
      <c r="F17" s="807"/>
      <c r="G17" s="807"/>
      <c r="H17" s="808"/>
      <c r="I17" s="679"/>
      <c r="J17" s="683"/>
      <c r="K17" s="684"/>
      <c r="L17" s="685"/>
      <c r="M17" s="688"/>
      <c r="N17" s="689"/>
      <c r="O17" s="689"/>
      <c r="P17" s="689"/>
      <c r="Q17" s="734"/>
      <c r="R17" s="734"/>
      <c r="S17" s="735"/>
      <c r="T17" s="71"/>
      <c r="U17" s="32"/>
      <c r="W17" s="252">
        <v>3</v>
      </c>
      <c r="X17" s="137" t="s">
        <v>279</v>
      </c>
      <c r="Y17" s="137"/>
      <c r="Z17" s="137"/>
      <c r="AA17" s="137"/>
      <c r="AB17" s="137"/>
      <c r="AC17" s="138"/>
      <c r="AD17" s="138"/>
      <c r="AE17" s="138"/>
      <c r="AF17" s="138"/>
      <c r="AG17" s="138"/>
      <c r="AH17" s="138"/>
      <c r="AI17" s="138"/>
      <c r="AJ17" s="138"/>
    </row>
    <row r="18" spans="1:36" ht="30" customHeight="1" x14ac:dyDescent="0.15">
      <c r="A18" s="699" t="s">
        <v>197</v>
      </c>
      <c r="B18" s="700"/>
      <c r="C18" s="145" t="str">
        <f>IF(データシート!AV4=0,"",データシート!AV4)</f>
        <v/>
      </c>
      <c r="D18" s="701" t="str">
        <f>IF(データシート!AU4=0,"",データシート!AU4)</f>
        <v/>
      </c>
      <c r="E18" s="702"/>
      <c r="F18" s="702"/>
      <c r="G18" s="702"/>
      <c r="H18" s="702"/>
      <c r="I18" s="702"/>
      <c r="J18" s="702"/>
      <c r="K18" s="702"/>
      <c r="L18" s="702"/>
      <c r="M18" s="702"/>
      <c r="N18" s="702"/>
      <c r="O18" s="702"/>
      <c r="P18" s="702"/>
      <c r="Q18" s="702"/>
      <c r="R18" s="702"/>
      <c r="S18" s="703"/>
      <c r="T18" s="71"/>
      <c r="U18" s="32"/>
      <c r="W18" s="252">
        <v>4</v>
      </c>
      <c r="X18" s="137" t="s">
        <v>281</v>
      </c>
      <c r="Y18" s="137"/>
      <c r="Z18" s="137"/>
      <c r="AA18" s="137"/>
      <c r="AB18" s="137"/>
      <c r="AC18" s="138"/>
      <c r="AD18" s="138"/>
      <c r="AE18" s="138"/>
      <c r="AF18" s="138"/>
      <c r="AG18" s="138"/>
      <c r="AH18" s="138"/>
      <c r="AI18" s="138"/>
      <c r="AJ18" s="138"/>
    </row>
    <row r="19" spans="1:36" ht="30" customHeight="1" x14ac:dyDescent="0.15">
      <c r="A19" s="704" t="s">
        <v>300</v>
      </c>
      <c r="B19" s="705"/>
      <c r="C19" s="145" t="str">
        <f>IF(データシート!AW4=0,"",データシート!AW4)</f>
        <v/>
      </c>
      <c r="D19" s="718" t="str">
        <f>IF(C19="","",VLOOKUP(C19,$W$15:$X$19,2,FALSE))</f>
        <v/>
      </c>
      <c r="E19" s="719"/>
      <c r="F19" s="719"/>
      <c r="G19" s="719"/>
      <c r="H19" s="719"/>
      <c r="I19" s="719"/>
      <c r="J19" s="719"/>
      <c r="K19" s="719"/>
      <c r="L19" s="719"/>
      <c r="M19" s="719"/>
      <c r="N19" s="719"/>
      <c r="O19" s="719"/>
      <c r="P19" s="719"/>
      <c r="Q19" s="719"/>
      <c r="R19" s="719"/>
      <c r="S19" s="720"/>
      <c r="T19" s="71"/>
      <c r="U19" s="32"/>
      <c r="W19" s="252">
        <v>5</v>
      </c>
      <c r="X19" s="137" t="s">
        <v>277</v>
      </c>
      <c r="Y19" s="137"/>
      <c r="Z19" s="137"/>
      <c r="AA19" s="137"/>
      <c r="AB19" s="137"/>
      <c r="AC19" s="138"/>
      <c r="AD19" s="138"/>
      <c r="AE19" s="138"/>
      <c r="AF19" s="138"/>
      <c r="AG19" s="138"/>
      <c r="AH19" s="138"/>
      <c r="AI19" s="138"/>
      <c r="AJ19" s="138"/>
    </row>
    <row r="20" spans="1:36" ht="2.25" customHeight="1" x14ac:dyDescent="0.15">
      <c r="A20" s="197"/>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706" t="s">
        <v>82</v>
      </c>
      <c r="B21" s="708" t="s">
        <v>18</v>
      </c>
      <c r="C21" s="147" t="s">
        <v>83</v>
      </c>
      <c r="D21" s="711" t="str">
        <f>データシート!BA3</f>
        <v/>
      </c>
      <c r="E21" s="711"/>
      <c r="F21" s="711"/>
      <c r="G21" s="148"/>
      <c r="H21" s="148"/>
      <c r="I21" s="148"/>
      <c r="J21" s="148"/>
      <c r="K21" s="149"/>
      <c r="L21" s="690" t="s">
        <v>51</v>
      </c>
      <c r="M21" s="691"/>
      <c r="N21" s="690" t="str">
        <f>データシート!$AY$3</f>
        <v/>
      </c>
      <c r="O21" s="723"/>
      <c r="P21" s="723"/>
      <c r="Q21" s="723"/>
      <c r="R21" s="723"/>
      <c r="S21" s="724"/>
      <c r="T21" s="73"/>
      <c r="U21" s="34"/>
    </row>
    <row r="22" spans="1:36" ht="20.100000000000001" customHeight="1" x14ac:dyDescent="0.15">
      <c r="A22" s="707"/>
      <c r="B22" s="709"/>
      <c r="C22" s="696" t="str">
        <f>データシート!BB3</f>
        <v/>
      </c>
      <c r="D22" s="697"/>
      <c r="E22" s="697"/>
      <c r="F22" s="697"/>
      <c r="G22" s="697"/>
      <c r="H22" s="697"/>
      <c r="I22" s="697"/>
      <c r="J22" s="697"/>
      <c r="K22" s="698"/>
      <c r="L22" s="692"/>
      <c r="M22" s="693"/>
      <c r="N22" s="692"/>
      <c r="O22" s="725"/>
      <c r="P22" s="725"/>
      <c r="Q22" s="725"/>
      <c r="R22" s="725"/>
      <c r="S22" s="726"/>
      <c r="T22" s="73"/>
      <c r="U22" s="34"/>
    </row>
    <row r="23" spans="1:36" ht="39.950000000000003" customHeight="1" x14ac:dyDescent="0.15">
      <c r="A23" s="35" t="s">
        <v>84</v>
      </c>
      <c r="B23" s="710"/>
      <c r="C23" s="727" t="s">
        <v>247</v>
      </c>
      <c r="D23" s="728"/>
      <c r="E23" s="728"/>
      <c r="F23" s="729" t="str">
        <f>データシート!BC3</f>
        <v/>
      </c>
      <c r="G23" s="729"/>
      <c r="H23" s="729"/>
      <c r="I23" s="729"/>
      <c r="J23" s="729"/>
      <c r="K23" s="730"/>
      <c r="L23" s="694" t="s">
        <v>245</v>
      </c>
      <c r="M23" s="695"/>
      <c r="N23" s="694" t="str">
        <f>データシート!$AZ$3</f>
        <v/>
      </c>
      <c r="O23" s="721"/>
      <c r="P23" s="721"/>
      <c r="Q23" s="721"/>
      <c r="R23" s="721"/>
      <c r="S23" s="722"/>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86</v>
      </c>
      <c r="B25" s="150"/>
      <c r="C25" s="211"/>
      <c r="D25" s="150"/>
      <c r="E25" s="151"/>
      <c r="F25" s="38"/>
      <c r="G25" s="38"/>
      <c r="H25" s="39"/>
      <c r="I25" s="39"/>
      <c r="J25" s="38"/>
      <c r="K25" s="38"/>
      <c r="L25" s="213" t="str">
        <f>説明!Q2</f>
        <v>平成29年</v>
      </c>
      <c r="M25" s="39"/>
      <c r="N25" s="40"/>
      <c r="O25" s="41" t="s">
        <v>87</v>
      </c>
      <c r="P25" s="42"/>
      <c r="Q25" s="43" t="s">
        <v>88</v>
      </c>
      <c r="R25" s="77"/>
      <c r="S25" s="103"/>
      <c r="T25" s="74"/>
      <c r="U25" s="44"/>
      <c r="V25" s="194" t="s">
        <v>89</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286</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664"/>
      <c r="K31" s="664"/>
      <c r="L31" s="664"/>
      <c r="M31" s="664"/>
      <c r="N31" s="664"/>
      <c r="O31" s="664"/>
      <c r="P31" s="154"/>
      <c r="Q31" s="154"/>
      <c r="R31" s="73"/>
      <c r="S31" s="155"/>
      <c r="T31" s="67"/>
      <c r="U31" s="23"/>
      <c r="V31" s="194" t="s">
        <v>90</v>
      </c>
    </row>
    <row r="32" spans="1:36" ht="18.75" customHeight="1" x14ac:dyDescent="0.15">
      <c r="A32" s="157"/>
      <c r="B32" s="38"/>
      <c r="C32" s="38"/>
      <c r="D32" s="665" t="s">
        <v>91</v>
      </c>
      <c r="E32" s="665"/>
      <c r="F32" s="665"/>
      <c r="G32" s="665"/>
      <c r="H32" s="665"/>
      <c r="I32" s="195"/>
      <c r="J32" s="666"/>
      <c r="K32" s="666"/>
      <c r="L32" s="666"/>
      <c r="M32" s="666"/>
      <c r="N32" s="666"/>
      <c r="O32" s="666"/>
      <c r="P32" s="667"/>
      <c r="Q32" s="159" t="s">
        <v>92</v>
      </c>
      <c r="R32" s="160"/>
      <c r="S32" s="155"/>
      <c r="T32" s="494"/>
      <c r="U32" s="237"/>
      <c r="V32" s="497" t="s">
        <v>93</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211</v>
      </c>
    </row>
    <row r="37" spans="1:21" x14ac:dyDescent="0.15">
      <c r="A37" s="14" t="s">
        <v>212</v>
      </c>
    </row>
  </sheetData>
  <sheetProtection password="98E1" sheet="1" objects="1" scenarios="1" selectLockedCells="1" selectUnlockedCells="1"/>
  <mergeCells count="62">
    <mergeCell ref="J31:O31"/>
    <mergeCell ref="D32:H32"/>
    <mergeCell ref="J32:P32"/>
    <mergeCell ref="A21:A22"/>
    <mergeCell ref="B21:B23"/>
    <mergeCell ref="L21:M22"/>
    <mergeCell ref="C22:K22"/>
    <mergeCell ref="C23:E23"/>
    <mergeCell ref="F23:K23"/>
    <mergeCell ref="N21:S22"/>
    <mergeCell ref="N23:S23"/>
    <mergeCell ref="D21:F21"/>
    <mergeCell ref="L23:M23"/>
    <mergeCell ref="A24:R24"/>
    <mergeCell ref="Q16:S17"/>
    <mergeCell ref="A18:B18"/>
    <mergeCell ref="D18:S18"/>
    <mergeCell ref="A19:B19"/>
    <mergeCell ref="D19:S19"/>
    <mergeCell ref="A16:B17"/>
    <mergeCell ref="C16:H17"/>
    <mergeCell ref="I16:I17"/>
    <mergeCell ref="J16:L17"/>
    <mergeCell ref="M16:P17"/>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J37"/>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19"/>
      <c r="B1" s="786" t="str">
        <f>説明!Q2&amp;"度 "&amp;説明!Q4&amp;説明!Q5&amp;" 参加申込書"</f>
        <v>平成29年度 第52回茨城県アンサンブルコンテスト県北地区大会 参加申込書</v>
      </c>
      <c r="C1" s="786"/>
      <c r="D1" s="786"/>
      <c r="E1" s="786"/>
      <c r="F1" s="786"/>
      <c r="G1" s="786"/>
      <c r="H1" s="786"/>
      <c r="I1" s="786"/>
      <c r="J1" s="786"/>
      <c r="K1" s="786"/>
      <c r="L1" s="786"/>
      <c r="M1" s="786"/>
      <c r="N1" s="786"/>
      <c r="O1" s="786"/>
      <c r="P1" s="786"/>
      <c r="Q1" s="20"/>
      <c r="R1" s="20"/>
      <c r="S1" s="20"/>
      <c r="T1" s="20"/>
      <c r="U1" s="21"/>
    </row>
    <row r="2" spans="1:36" ht="7.5" customHeight="1" thickBot="1" x14ac:dyDescent="0.2">
      <c r="A2" s="19"/>
      <c r="B2" s="19"/>
      <c r="C2" s="19"/>
      <c r="D2" s="19"/>
      <c r="E2" s="19"/>
      <c r="F2" s="19"/>
      <c r="G2" s="19"/>
      <c r="H2" s="19"/>
      <c r="I2" s="19"/>
      <c r="J2" s="19"/>
      <c r="K2" s="19"/>
      <c r="L2" s="19"/>
      <c r="M2" s="19"/>
      <c r="N2" s="19"/>
      <c r="O2" s="19"/>
      <c r="P2" s="19"/>
      <c r="Q2" s="19"/>
      <c r="R2" s="19"/>
      <c r="S2" s="19"/>
      <c r="T2" s="19"/>
      <c r="U2" s="15"/>
    </row>
    <row r="3" spans="1:36" ht="35.25" customHeight="1" x14ac:dyDescent="0.15">
      <c r="A3" s="787" t="s">
        <v>299</v>
      </c>
      <c r="B3" s="788"/>
      <c r="C3" s="789" t="str">
        <f>データシート!C5</f>
        <v>県北</v>
      </c>
      <c r="D3" s="790"/>
      <c r="E3" s="791" t="s">
        <v>290</v>
      </c>
      <c r="F3" s="792"/>
      <c r="G3" s="793"/>
      <c r="H3" s="794" t="s">
        <v>154</v>
      </c>
      <c r="I3" s="795"/>
      <c r="J3" s="795"/>
      <c r="K3" s="796"/>
      <c r="L3" s="797" t="str">
        <f>データシート!B5</f>
        <v/>
      </c>
      <c r="M3" s="798"/>
      <c r="N3" s="798"/>
      <c r="O3" s="209" t="s">
        <v>68</v>
      </c>
      <c r="P3" s="209"/>
      <c r="Q3" s="209"/>
      <c r="R3" s="209"/>
      <c r="S3" s="210"/>
      <c r="T3" s="66"/>
      <c r="U3" s="22"/>
    </row>
    <row r="4" spans="1:36"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36" ht="20.100000000000001" customHeight="1" x14ac:dyDescent="0.15">
      <c r="A5" s="738" t="s">
        <v>10</v>
      </c>
      <c r="B5" s="739"/>
      <c r="C5" s="780" t="str">
        <f>データシート!$E$5</f>
        <v/>
      </c>
      <c r="D5" s="781"/>
      <c r="E5" s="781"/>
      <c r="F5" s="781"/>
      <c r="G5" s="782"/>
      <c r="H5" s="783" t="s">
        <v>69</v>
      </c>
      <c r="I5" s="784"/>
      <c r="J5" s="784"/>
      <c r="K5" s="785"/>
      <c r="L5" s="799" t="s">
        <v>62</v>
      </c>
      <c r="M5" s="785"/>
      <c r="N5" s="800" t="s">
        <v>291</v>
      </c>
      <c r="O5" s="801"/>
      <c r="P5" s="801"/>
      <c r="Q5" s="801"/>
      <c r="R5" s="801"/>
      <c r="S5" s="802"/>
      <c r="T5" s="68"/>
      <c r="U5" s="26"/>
    </row>
    <row r="6" spans="1:36" ht="45" customHeight="1" x14ac:dyDescent="0.15">
      <c r="A6" s="740"/>
      <c r="B6" s="741"/>
      <c r="C6" s="772" t="str">
        <f>データシート!D5</f>
        <v/>
      </c>
      <c r="D6" s="773"/>
      <c r="E6" s="773"/>
      <c r="F6" s="773"/>
      <c r="G6" s="144" t="s">
        <v>261</v>
      </c>
      <c r="H6" s="774" t="str">
        <f>データシート!G5</f>
        <v/>
      </c>
      <c r="I6" s="775"/>
      <c r="J6" s="776" t="str">
        <f>データシート!H5</f>
        <v/>
      </c>
      <c r="K6" s="777"/>
      <c r="L6" s="778" t="str">
        <f>データシート!I5</f>
        <v/>
      </c>
      <c r="M6" s="779"/>
      <c r="N6" s="766" t="str">
        <f>データシート!J5</f>
        <v/>
      </c>
      <c r="O6" s="767"/>
      <c r="P6" s="767"/>
      <c r="Q6" s="767"/>
      <c r="R6" s="767"/>
      <c r="S6" s="768"/>
      <c r="T6" s="67"/>
      <c r="U6" s="23"/>
    </row>
    <row r="7" spans="1:36" ht="20.100000000000001" customHeight="1" x14ac:dyDescent="0.15">
      <c r="A7" s="24"/>
      <c r="B7" s="25"/>
      <c r="C7" s="769" t="str">
        <f>IF(データシート!L5="","",データシート!L5)</f>
        <v/>
      </c>
      <c r="D7" s="770"/>
      <c r="E7" s="770"/>
      <c r="F7" s="770"/>
      <c r="G7" s="770"/>
      <c r="H7" s="770"/>
      <c r="I7" s="770"/>
      <c r="J7" s="770"/>
      <c r="K7" s="770"/>
      <c r="L7" s="770"/>
      <c r="M7" s="770"/>
      <c r="N7" s="770"/>
      <c r="O7" s="770"/>
      <c r="P7" s="770"/>
      <c r="Q7" s="770"/>
      <c r="R7" s="770"/>
      <c r="S7" s="771"/>
      <c r="T7" s="69"/>
      <c r="U7" s="27"/>
    </row>
    <row r="8" spans="1:36" ht="45" customHeight="1" x14ac:dyDescent="0.15">
      <c r="A8" s="758" t="s">
        <v>71</v>
      </c>
      <c r="B8" s="759"/>
      <c r="C8" s="760" t="str">
        <f>IF(データシート!K5="","",データシート!K5)</f>
        <v/>
      </c>
      <c r="D8" s="761"/>
      <c r="E8" s="761"/>
      <c r="F8" s="761"/>
      <c r="G8" s="761"/>
      <c r="H8" s="761"/>
      <c r="I8" s="761"/>
      <c r="J8" s="761"/>
      <c r="K8" s="761"/>
      <c r="L8" s="761"/>
      <c r="M8" s="761"/>
      <c r="N8" s="761"/>
      <c r="O8" s="761"/>
      <c r="P8" s="761"/>
      <c r="Q8" s="761"/>
      <c r="R8" s="761"/>
      <c r="S8" s="762"/>
      <c r="T8" s="199"/>
      <c r="U8" s="28"/>
    </row>
    <row r="9" spans="1:36" ht="20.100000000000001" customHeight="1" x14ac:dyDescent="0.15">
      <c r="A9" s="29"/>
      <c r="B9" s="30"/>
      <c r="C9" s="763" t="str">
        <f>IF(データシート!M5="","",データシート!M5)</f>
        <v/>
      </c>
      <c r="D9" s="764"/>
      <c r="E9" s="764"/>
      <c r="F9" s="764"/>
      <c r="G9" s="764"/>
      <c r="H9" s="764"/>
      <c r="I9" s="764"/>
      <c r="J9" s="764"/>
      <c r="K9" s="764"/>
      <c r="L9" s="764"/>
      <c r="M9" s="764"/>
      <c r="N9" s="764"/>
      <c r="O9" s="764"/>
      <c r="P9" s="764"/>
      <c r="Q9" s="764"/>
      <c r="R9" s="764"/>
      <c r="S9" s="765"/>
      <c r="T9" s="70"/>
      <c r="U9" s="31"/>
    </row>
    <row r="10" spans="1:36" ht="20.100000000000001" customHeight="1" x14ac:dyDescent="0.15">
      <c r="A10" s="738" t="s">
        <v>48</v>
      </c>
      <c r="B10" s="739"/>
      <c r="C10" s="752" t="str">
        <f>IF(データシート!$O$5="","",データシート!$O$5)</f>
        <v/>
      </c>
      <c r="D10" s="753"/>
      <c r="E10" s="753"/>
      <c r="F10" s="753"/>
      <c r="G10" s="753"/>
      <c r="H10" s="753"/>
      <c r="I10" s="754"/>
      <c r="J10" s="745" t="str">
        <f>IF(データシート!$P$5="","",データシート!$P$5)</f>
        <v/>
      </c>
      <c r="K10" s="745"/>
      <c r="L10" s="745"/>
      <c r="M10" s="745"/>
      <c r="N10" s="745"/>
      <c r="O10" s="745"/>
      <c r="P10" s="745"/>
      <c r="Q10" s="745"/>
      <c r="R10" s="745"/>
      <c r="S10" s="746"/>
      <c r="T10" s="70"/>
      <c r="U10" s="31"/>
    </row>
    <row r="11" spans="1:36" ht="24.95" customHeight="1" x14ac:dyDescent="0.15">
      <c r="A11" s="740"/>
      <c r="B11" s="741"/>
      <c r="C11" s="755" t="str">
        <f>データシート!$N$5</f>
        <v/>
      </c>
      <c r="D11" s="756"/>
      <c r="E11" s="756"/>
      <c r="F11" s="756"/>
      <c r="G11" s="756"/>
      <c r="H11" s="756"/>
      <c r="I11" s="757"/>
      <c r="J11" s="747"/>
      <c r="K11" s="747"/>
      <c r="L11" s="747"/>
      <c r="M11" s="747"/>
      <c r="N11" s="747"/>
      <c r="O11" s="747"/>
      <c r="P11" s="747"/>
      <c r="Q11" s="747"/>
      <c r="R11" s="747"/>
      <c r="S11" s="748"/>
      <c r="T11" s="70"/>
      <c r="U11" s="31"/>
    </row>
    <row r="12" spans="1:36" ht="20.100000000000001" customHeight="1" x14ac:dyDescent="0.15">
      <c r="A12" s="738" t="s">
        <v>49</v>
      </c>
      <c r="B12" s="739"/>
      <c r="C12" s="742" t="str">
        <f>IF(データシート!$R$5="","",データシート!$R$5)</f>
        <v/>
      </c>
      <c r="D12" s="743"/>
      <c r="E12" s="743"/>
      <c r="F12" s="743"/>
      <c r="G12" s="743"/>
      <c r="H12" s="743"/>
      <c r="I12" s="744"/>
      <c r="J12" s="745" t="str">
        <f>IF(データシート!$S$5="","",データシート!$S$5)</f>
        <v/>
      </c>
      <c r="K12" s="745"/>
      <c r="L12" s="745"/>
      <c r="M12" s="745"/>
      <c r="N12" s="745"/>
      <c r="O12" s="745"/>
      <c r="P12" s="745"/>
      <c r="Q12" s="745"/>
      <c r="R12" s="745"/>
      <c r="S12" s="746"/>
      <c r="T12" s="70"/>
      <c r="U12" s="31"/>
    </row>
    <row r="13" spans="1:36" ht="24.95" customHeight="1" x14ac:dyDescent="0.15">
      <c r="A13" s="740"/>
      <c r="B13" s="741"/>
      <c r="C13" s="749" t="str">
        <f>IF(データシート!$Q$5="","",データシート!$Q$5)</f>
        <v/>
      </c>
      <c r="D13" s="750"/>
      <c r="E13" s="750"/>
      <c r="F13" s="750"/>
      <c r="G13" s="750"/>
      <c r="H13" s="750"/>
      <c r="I13" s="751"/>
      <c r="J13" s="747"/>
      <c r="K13" s="747"/>
      <c r="L13" s="747"/>
      <c r="M13" s="747"/>
      <c r="N13" s="747"/>
      <c r="O13" s="747"/>
      <c r="P13" s="747"/>
      <c r="Q13" s="747"/>
      <c r="R13" s="747"/>
      <c r="S13" s="748"/>
      <c r="T13" s="70"/>
      <c r="U13" s="31"/>
    </row>
    <row r="14" spans="1:36" ht="30" customHeight="1" x14ac:dyDescent="0.15">
      <c r="A14" s="712" t="s">
        <v>155</v>
      </c>
      <c r="B14" s="713"/>
      <c r="C14" s="196" t="str">
        <f>IF(データシート!U5="","",データシート!U5)</f>
        <v/>
      </c>
      <c r="D14" s="101" t="str">
        <f>IF(データシート!T5="","",データシート!T5)</f>
        <v/>
      </c>
      <c r="E14" s="101" t="str">
        <f>IF(データシート!V5="","",データシート!V5)</f>
        <v/>
      </c>
      <c r="F14" s="716" t="str">
        <f>IF(データシート!X5="","",データシート!X5)</f>
        <v/>
      </c>
      <c r="G14" s="717"/>
      <c r="H14" s="101" t="str">
        <f>IF(データシート!W5="","",データシート!W5)</f>
        <v/>
      </c>
      <c r="I14" s="101" t="str">
        <f>IF(データシート!Y5="","",データシート!Y5)</f>
        <v/>
      </c>
      <c r="J14" s="716" t="str">
        <f>IF(データシート!AA5="","",データシート!AA5)</f>
        <v/>
      </c>
      <c r="K14" s="717"/>
      <c r="L14" s="101" t="str">
        <f>IF(データシート!Z5="","",データシート!Z5)</f>
        <v/>
      </c>
      <c r="M14" s="101" t="str">
        <f>IF(データシート!AB5="","",データシート!AB5)</f>
        <v/>
      </c>
      <c r="N14" s="716" t="str">
        <f>IF(データシート!AD5="","",データシート!AD5)</f>
        <v/>
      </c>
      <c r="O14" s="717"/>
      <c r="P14" s="736" t="str">
        <f>IF(データシート!AC5="","",データシート!AC5)</f>
        <v/>
      </c>
      <c r="Q14" s="736"/>
      <c r="R14" s="737"/>
      <c r="S14" s="102" t="str">
        <f>データシート!AE5</f>
        <v/>
      </c>
      <c r="T14" s="71"/>
      <c r="U14" s="32"/>
    </row>
    <row r="15" spans="1:36" ht="30" customHeight="1" x14ac:dyDescent="0.15">
      <c r="A15" s="714"/>
      <c r="B15" s="715"/>
      <c r="C15" s="196" t="str">
        <f>IF(データシート!AG5="","",データシート!AG5)</f>
        <v/>
      </c>
      <c r="D15" s="101" t="str">
        <f>IF(データシート!AF5="","",データシート!AF5)</f>
        <v/>
      </c>
      <c r="E15" s="136" t="str">
        <f>IF(データシート!AH5="","",データシート!AH5)</f>
        <v/>
      </c>
      <c r="F15" s="716" t="str">
        <f>IF(データシート!AJ5="","",データシート!AJ5)</f>
        <v/>
      </c>
      <c r="G15" s="717"/>
      <c r="H15" s="101" t="str">
        <f>IF(データシート!AI5="","",データシート!AI5)</f>
        <v/>
      </c>
      <c r="I15" s="136" t="str">
        <f>IF(データシート!AK5="","",データシート!AK5)</f>
        <v/>
      </c>
      <c r="J15" s="716" t="str">
        <f>IF(データシート!AM5="","",データシート!AM5)</f>
        <v/>
      </c>
      <c r="K15" s="717"/>
      <c r="L15" s="101" t="str">
        <f>IF(データシート!AL5="","",データシート!AL5)</f>
        <v/>
      </c>
      <c r="M15" s="136" t="str">
        <f>IF(データシート!AN5="","",データシート!AN5)</f>
        <v/>
      </c>
      <c r="N15" s="716" t="str">
        <f>IF(データシート!AP5="","",データシート!AP5)</f>
        <v/>
      </c>
      <c r="O15" s="717"/>
      <c r="P15" s="736" t="str">
        <f>IF(データシート!AO5="","",データシート!AO5)</f>
        <v/>
      </c>
      <c r="Q15" s="736"/>
      <c r="R15" s="737"/>
      <c r="S15" s="102" t="str">
        <f>IF(データシート!AQ5="","",データシート!AQ5)</f>
        <v/>
      </c>
      <c r="T15" s="71"/>
      <c r="U15" s="32"/>
      <c r="W15" s="252">
        <v>1</v>
      </c>
      <c r="X15" s="137" t="s">
        <v>272</v>
      </c>
    </row>
    <row r="16" spans="1:36" ht="30" customHeight="1" x14ac:dyDescent="0.15">
      <c r="A16" s="668" t="s">
        <v>220</v>
      </c>
      <c r="B16" s="669"/>
      <c r="C16" s="803" t="str">
        <f>IF(データシート!AR5="","",データシート!AR5)</f>
        <v/>
      </c>
      <c r="D16" s="804"/>
      <c r="E16" s="804"/>
      <c r="F16" s="804"/>
      <c r="G16" s="804"/>
      <c r="H16" s="805"/>
      <c r="I16" s="678" t="str">
        <f>IF(データシート!AS5="","",データシート!AS5)</f>
        <v/>
      </c>
      <c r="J16" s="680" t="s">
        <v>206</v>
      </c>
      <c r="K16" s="681"/>
      <c r="L16" s="682"/>
      <c r="M16" s="686" t="str">
        <f>IF(データシート!AT5=0,"",データシート!AT5)</f>
        <v/>
      </c>
      <c r="N16" s="687"/>
      <c r="O16" s="687"/>
      <c r="P16" s="687"/>
      <c r="Q16" s="731" t="s">
        <v>208</v>
      </c>
      <c r="R16" s="732"/>
      <c r="S16" s="733"/>
      <c r="T16" s="71"/>
      <c r="U16" s="32"/>
      <c r="W16" s="252">
        <v>2</v>
      </c>
      <c r="X16" s="137" t="s">
        <v>274</v>
      </c>
      <c r="Y16" s="137"/>
      <c r="Z16" s="137"/>
      <c r="AA16" s="137"/>
      <c r="AB16" s="137"/>
      <c r="AC16" s="138"/>
      <c r="AD16" s="138"/>
      <c r="AE16" s="138"/>
      <c r="AF16" s="138"/>
      <c r="AG16" s="138"/>
      <c r="AH16" s="138"/>
      <c r="AI16" s="138"/>
      <c r="AJ16" s="138"/>
    </row>
    <row r="17" spans="1:36" ht="30" customHeight="1" x14ac:dyDescent="0.15">
      <c r="A17" s="670"/>
      <c r="B17" s="671"/>
      <c r="C17" s="806"/>
      <c r="D17" s="807"/>
      <c r="E17" s="807"/>
      <c r="F17" s="807"/>
      <c r="G17" s="807"/>
      <c r="H17" s="808"/>
      <c r="I17" s="679"/>
      <c r="J17" s="683"/>
      <c r="K17" s="684"/>
      <c r="L17" s="685"/>
      <c r="M17" s="688"/>
      <c r="N17" s="689"/>
      <c r="O17" s="689"/>
      <c r="P17" s="689"/>
      <c r="Q17" s="734"/>
      <c r="R17" s="734"/>
      <c r="S17" s="735"/>
      <c r="T17" s="71"/>
      <c r="U17" s="32"/>
      <c r="W17" s="252">
        <v>3</v>
      </c>
      <c r="X17" s="137" t="s">
        <v>279</v>
      </c>
      <c r="Y17" s="137"/>
      <c r="Z17" s="137"/>
      <c r="AA17" s="137"/>
      <c r="AB17" s="137"/>
      <c r="AC17" s="138"/>
      <c r="AD17" s="138"/>
      <c r="AE17" s="138"/>
      <c r="AF17" s="138"/>
      <c r="AG17" s="138"/>
      <c r="AH17" s="138"/>
      <c r="AI17" s="138"/>
      <c r="AJ17" s="138"/>
    </row>
    <row r="18" spans="1:36" ht="30" customHeight="1" x14ac:dyDescent="0.15">
      <c r="A18" s="699" t="s">
        <v>197</v>
      </c>
      <c r="B18" s="700"/>
      <c r="C18" s="145" t="str">
        <f>IF(データシート!AV5=0,"",データシート!AV5)</f>
        <v/>
      </c>
      <c r="D18" s="701" t="str">
        <f>IF(データシート!AU5=0,"",データシート!AU5)</f>
        <v/>
      </c>
      <c r="E18" s="702"/>
      <c r="F18" s="702"/>
      <c r="G18" s="702"/>
      <c r="H18" s="702"/>
      <c r="I18" s="702"/>
      <c r="J18" s="702"/>
      <c r="K18" s="702"/>
      <c r="L18" s="702"/>
      <c r="M18" s="702"/>
      <c r="N18" s="702"/>
      <c r="O18" s="702"/>
      <c r="P18" s="702"/>
      <c r="Q18" s="702"/>
      <c r="R18" s="702"/>
      <c r="S18" s="703"/>
      <c r="T18" s="71"/>
      <c r="U18" s="32"/>
      <c r="W18" s="252">
        <v>4</v>
      </c>
      <c r="X18" s="137" t="s">
        <v>281</v>
      </c>
      <c r="Y18" s="137"/>
      <c r="Z18" s="137"/>
      <c r="AA18" s="137"/>
      <c r="AB18" s="137"/>
      <c r="AC18" s="138"/>
      <c r="AD18" s="138"/>
      <c r="AE18" s="138"/>
      <c r="AF18" s="138"/>
      <c r="AG18" s="138"/>
      <c r="AH18" s="138"/>
      <c r="AI18" s="138"/>
      <c r="AJ18" s="138"/>
    </row>
    <row r="19" spans="1:36" ht="30" customHeight="1" x14ac:dyDescent="0.15">
      <c r="A19" s="704" t="s">
        <v>300</v>
      </c>
      <c r="B19" s="705"/>
      <c r="C19" s="145" t="str">
        <f>IF(データシート!AW5=0,"",データシート!AW5)</f>
        <v/>
      </c>
      <c r="D19" s="809" t="str">
        <f>IF(C19="","",VLOOKUP(C19,$W$15:$X$19,2,FALSE))</f>
        <v/>
      </c>
      <c r="E19" s="810"/>
      <c r="F19" s="810"/>
      <c r="G19" s="810"/>
      <c r="H19" s="810"/>
      <c r="I19" s="810"/>
      <c r="J19" s="810"/>
      <c r="K19" s="810"/>
      <c r="L19" s="810"/>
      <c r="M19" s="810"/>
      <c r="N19" s="810"/>
      <c r="O19" s="810"/>
      <c r="P19" s="810"/>
      <c r="Q19" s="810"/>
      <c r="R19" s="810"/>
      <c r="S19" s="811"/>
      <c r="T19" s="71"/>
      <c r="U19" s="32"/>
      <c r="W19" s="252">
        <v>5</v>
      </c>
      <c r="X19" s="137" t="s">
        <v>277</v>
      </c>
      <c r="Y19" s="137"/>
      <c r="Z19" s="137"/>
      <c r="AA19" s="137"/>
      <c r="AB19" s="137"/>
      <c r="AC19" s="138"/>
      <c r="AD19" s="138"/>
      <c r="AE19" s="138"/>
      <c r="AF19" s="138"/>
      <c r="AG19" s="138"/>
      <c r="AH19" s="138"/>
      <c r="AI19" s="138"/>
      <c r="AJ19" s="138"/>
    </row>
    <row r="20" spans="1:36" ht="2.25" customHeight="1" x14ac:dyDescent="0.15">
      <c r="A20" s="197"/>
      <c r="B20" s="105"/>
      <c r="C20" s="105"/>
      <c r="D20" s="105"/>
      <c r="E20" s="105"/>
      <c r="F20" s="105"/>
      <c r="G20" s="105"/>
      <c r="H20" s="105"/>
      <c r="I20" s="105"/>
      <c r="J20" s="105"/>
      <c r="K20" s="105"/>
      <c r="L20" s="105"/>
      <c r="M20" s="105"/>
      <c r="N20" s="105"/>
      <c r="O20" s="105"/>
      <c r="P20" s="105"/>
      <c r="Q20" s="105"/>
      <c r="R20" s="105"/>
      <c r="S20" s="46"/>
      <c r="T20" s="67"/>
      <c r="U20" s="23"/>
    </row>
    <row r="21" spans="1:36" ht="20.100000000000001" customHeight="1" x14ac:dyDescent="0.15">
      <c r="A21" s="706" t="s">
        <v>82</v>
      </c>
      <c r="B21" s="708" t="s">
        <v>18</v>
      </c>
      <c r="C21" s="147" t="s">
        <v>83</v>
      </c>
      <c r="D21" s="711" t="str">
        <f>データシート!BA3</f>
        <v/>
      </c>
      <c r="E21" s="711"/>
      <c r="F21" s="711"/>
      <c r="G21" s="148"/>
      <c r="H21" s="148"/>
      <c r="I21" s="148"/>
      <c r="J21" s="148"/>
      <c r="K21" s="149"/>
      <c r="L21" s="690" t="s">
        <v>51</v>
      </c>
      <c r="M21" s="691"/>
      <c r="N21" s="690" t="str">
        <f>データシート!$AY$3</f>
        <v/>
      </c>
      <c r="O21" s="723"/>
      <c r="P21" s="723"/>
      <c r="Q21" s="723"/>
      <c r="R21" s="723"/>
      <c r="S21" s="724"/>
      <c r="T21" s="73"/>
      <c r="U21" s="34"/>
    </row>
    <row r="22" spans="1:36" ht="20.100000000000001" customHeight="1" x14ac:dyDescent="0.15">
      <c r="A22" s="707"/>
      <c r="B22" s="709"/>
      <c r="C22" s="696" t="str">
        <f>データシート!BB3</f>
        <v/>
      </c>
      <c r="D22" s="697"/>
      <c r="E22" s="697"/>
      <c r="F22" s="697"/>
      <c r="G22" s="697"/>
      <c r="H22" s="697"/>
      <c r="I22" s="697"/>
      <c r="J22" s="697"/>
      <c r="K22" s="698"/>
      <c r="L22" s="692"/>
      <c r="M22" s="693"/>
      <c r="N22" s="692"/>
      <c r="O22" s="725"/>
      <c r="P22" s="725"/>
      <c r="Q22" s="725"/>
      <c r="R22" s="725"/>
      <c r="S22" s="726"/>
      <c r="T22" s="73"/>
      <c r="U22" s="34"/>
    </row>
    <row r="23" spans="1:36" ht="39.950000000000003" customHeight="1" x14ac:dyDescent="0.15">
      <c r="A23" s="35" t="s">
        <v>84</v>
      </c>
      <c r="B23" s="710"/>
      <c r="C23" s="727" t="s">
        <v>247</v>
      </c>
      <c r="D23" s="728"/>
      <c r="E23" s="728"/>
      <c r="F23" s="729" t="str">
        <f>データシート!BC3</f>
        <v/>
      </c>
      <c r="G23" s="729"/>
      <c r="H23" s="729"/>
      <c r="I23" s="729"/>
      <c r="J23" s="729"/>
      <c r="K23" s="730"/>
      <c r="L23" s="694" t="s">
        <v>245</v>
      </c>
      <c r="M23" s="695"/>
      <c r="N23" s="694" t="str">
        <f>データシート!$AZ$3</f>
        <v/>
      </c>
      <c r="O23" s="721"/>
      <c r="P23" s="721"/>
      <c r="Q23" s="721"/>
      <c r="R23" s="721"/>
      <c r="S23" s="722"/>
      <c r="T23" s="73"/>
      <c r="U23" s="34"/>
    </row>
    <row r="24" spans="1:36" ht="2.25" customHeight="1" x14ac:dyDescent="0.15">
      <c r="A24" s="662"/>
      <c r="B24" s="663"/>
      <c r="C24" s="663"/>
      <c r="D24" s="663"/>
      <c r="E24" s="663"/>
      <c r="F24" s="663"/>
      <c r="G24" s="663"/>
      <c r="H24" s="663"/>
      <c r="I24" s="663"/>
      <c r="J24" s="663"/>
      <c r="K24" s="663"/>
      <c r="L24" s="663"/>
      <c r="M24" s="663"/>
      <c r="N24" s="663"/>
      <c r="O24" s="663"/>
      <c r="P24" s="663"/>
      <c r="Q24" s="663"/>
      <c r="R24" s="663"/>
      <c r="S24" s="46"/>
      <c r="T24" s="67"/>
      <c r="U24" s="23"/>
    </row>
    <row r="25" spans="1:36" ht="18.75" customHeight="1" x14ac:dyDescent="0.15">
      <c r="A25" s="212" t="s">
        <v>86</v>
      </c>
      <c r="B25" s="150"/>
      <c r="C25" s="211"/>
      <c r="D25" s="150"/>
      <c r="E25" s="151"/>
      <c r="F25" s="38"/>
      <c r="G25" s="38"/>
      <c r="H25" s="39"/>
      <c r="I25" s="39"/>
      <c r="J25" s="38"/>
      <c r="K25" s="38"/>
      <c r="L25" s="213" t="str">
        <f>説明!Q2</f>
        <v>平成29年</v>
      </c>
      <c r="M25" s="39"/>
      <c r="N25" s="40"/>
      <c r="O25" s="41" t="s">
        <v>87</v>
      </c>
      <c r="P25" s="42"/>
      <c r="Q25" s="43" t="s">
        <v>88</v>
      </c>
      <c r="R25" s="77"/>
      <c r="S25" s="103"/>
      <c r="T25" s="74"/>
      <c r="U25" s="44"/>
      <c r="V25" s="194" t="s">
        <v>89</v>
      </c>
    </row>
    <row r="26" spans="1:36" ht="18.75" customHeight="1" x14ac:dyDescent="0.15">
      <c r="A26" s="157"/>
      <c r="B26" s="151"/>
      <c r="C26" s="151"/>
      <c r="D26" s="151"/>
      <c r="E26" s="151"/>
      <c r="F26" s="38"/>
      <c r="G26" s="38"/>
      <c r="H26" s="39"/>
      <c r="I26" s="39"/>
      <c r="J26" s="38"/>
      <c r="K26" s="38"/>
      <c r="L26" s="39"/>
      <c r="M26" s="39"/>
      <c r="N26" s="40"/>
      <c r="O26" s="41"/>
      <c r="P26" s="198"/>
      <c r="Q26" s="207"/>
      <c r="R26" s="74"/>
      <c r="S26" s="208"/>
      <c r="T26" s="74"/>
      <c r="U26" s="44"/>
      <c r="V26" s="194"/>
    </row>
    <row r="27" spans="1:36" ht="13.5" x14ac:dyDescent="0.15">
      <c r="A27" s="152"/>
      <c r="B27" s="153"/>
      <c r="C27" s="153"/>
      <c r="D27" s="153"/>
      <c r="E27" s="153"/>
      <c r="F27" s="153"/>
      <c r="G27" s="153"/>
      <c r="H27" s="153"/>
      <c r="I27" s="153"/>
      <c r="J27" s="153"/>
      <c r="K27" s="153"/>
      <c r="L27" s="153"/>
      <c r="M27" s="153"/>
      <c r="N27" s="154"/>
      <c r="O27" s="154"/>
      <c r="P27" s="154"/>
      <c r="Q27" s="154"/>
      <c r="R27" s="73"/>
      <c r="S27" s="155"/>
      <c r="T27" s="67"/>
      <c r="U27" s="23"/>
    </row>
    <row r="28" spans="1:36" ht="18" customHeight="1" x14ac:dyDescent="0.15">
      <c r="A28" s="214" t="s">
        <v>286</v>
      </c>
      <c r="B28" s="153"/>
      <c r="C28" s="153"/>
      <c r="D28" s="153"/>
      <c r="E28" s="153"/>
      <c r="F28" s="153"/>
      <c r="G28" s="153"/>
      <c r="H28" s="153"/>
      <c r="I28" s="153"/>
      <c r="J28" s="153"/>
      <c r="K28" s="153"/>
      <c r="L28" s="153"/>
      <c r="M28" s="153"/>
      <c r="N28" s="154"/>
      <c r="O28" s="154"/>
      <c r="P28" s="154"/>
      <c r="Q28" s="154"/>
      <c r="R28" s="73"/>
      <c r="S28" s="155"/>
      <c r="T28" s="67"/>
      <c r="U28" s="23"/>
    </row>
    <row r="29" spans="1:36" ht="18" customHeight="1" x14ac:dyDescent="0.15">
      <c r="A29" s="156"/>
      <c r="B29" s="153"/>
      <c r="C29" s="153"/>
      <c r="D29" s="153"/>
      <c r="E29" s="153"/>
      <c r="F29" s="153"/>
      <c r="G29" s="153"/>
      <c r="H29" s="153"/>
      <c r="I29" s="153"/>
      <c r="J29" s="153"/>
      <c r="K29" s="153"/>
      <c r="L29" s="153"/>
      <c r="M29" s="153"/>
      <c r="N29" s="154"/>
      <c r="O29" s="154"/>
      <c r="P29" s="154"/>
      <c r="Q29" s="154"/>
      <c r="R29" s="73"/>
      <c r="S29" s="155"/>
      <c r="T29" s="67"/>
      <c r="U29" s="23"/>
    </row>
    <row r="30" spans="1:36" ht="18" customHeight="1" x14ac:dyDescent="0.15">
      <c r="A30" s="157"/>
      <c r="B30" s="153"/>
      <c r="C30" s="153"/>
      <c r="D30" s="153"/>
      <c r="E30" s="153"/>
      <c r="F30" s="153"/>
      <c r="G30" s="153"/>
      <c r="H30" s="153"/>
      <c r="I30" s="153"/>
      <c r="J30" s="153"/>
      <c r="K30" s="153"/>
      <c r="L30" s="153"/>
      <c r="M30" s="153"/>
      <c r="N30" s="154"/>
      <c r="O30" s="154"/>
      <c r="P30" s="154"/>
      <c r="Q30" s="154"/>
      <c r="R30" s="73"/>
      <c r="S30" s="155"/>
      <c r="T30" s="67"/>
      <c r="U30" s="23"/>
    </row>
    <row r="31" spans="1:36" ht="18" customHeight="1" x14ac:dyDescent="0.15">
      <c r="A31" s="152"/>
      <c r="B31" s="153"/>
      <c r="C31" s="153"/>
      <c r="D31" s="153"/>
      <c r="E31" s="153"/>
      <c r="F31" s="153"/>
      <c r="G31" s="153"/>
      <c r="H31" s="153"/>
      <c r="I31" s="153"/>
      <c r="J31" s="664"/>
      <c r="K31" s="664"/>
      <c r="L31" s="664"/>
      <c r="M31" s="664"/>
      <c r="N31" s="664"/>
      <c r="O31" s="664"/>
      <c r="P31" s="154"/>
      <c r="Q31" s="154"/>
      <c r="R31" s="73"/>
      <c r="S31" s="155"/>
      <c r="T31" s="67"/>
      <c r="U31" s="23"/>
      <c r="V31" s="194" t="s">
        <v>90</v>
      </c>
    </row>
    <row r="32" spans="1:36" ht="18.75" customHeight="1" x14ac:dyDescent="0.15">
      <c r="A32" s="157"/>
      <c r="B32" s="38"/>
      <c r="C32" s="38"/>
      <c r="D32" s="665" t="s">
        <v>91</v>
      </c>
      <c r="E32" s="665"/>
      <c r="F32" s="665"/>
      <c r="G32" s="665"/>
      <c r="H32" s="665"/>
      <c r="I32" s="195"/>
      <c r="J32" s="666"/>
      <c r="K32" s="666"/>
      <c r="L32" s="666"/>
      <c r="M32" s="666"/>
      <c r="N32" s="666"/>
      <c r="O32" s="666"/>
      <c r="P32" s="667"/>
      <c r="Q32" s="159" t="s">
        <v>92</v>
      </c>
      <c r="R32" s="160"/>
      <c r="S32" s="155"/>
      <c r="T32" s="494"/>
      <c r="U32" s="237"/>
      <c r="V32" s="497" t="s">
        <v>363</v>
      </c>
      <c r="W32" s="498"/>
      <c r="X32" s="498"/>
      <c r="Y32" s="498"/>
    </row>
    <row r="33" spans="1:21" ht="3.75" customHeight="1" x14ac:dyDescent="0.15">
      <c r="A33" s="161"/>
      <c r="B33" s="162"/>
      <c r="C33" s="162"/>
      <c r="D33" s="163"/>
      <c r="E33" s="163"/>
      <c r="F33" s="163"/>
      <c r="G33" s="163"/>
      <c r="H33" s="163"/>
      <c r="I33" s="163"/>
      <c r="J33" s="163"/>
      <c r="K33" s="163"/>
      <c r="L33" s="163"/>
      <c r="M33" s="163"/>
      <c r="N33" s="163"/>
      <c r="O33" s="163"/>
      <c r="P33" s="163"/>
      <c r="Q33" s="163"/>
      <c r="R33" s="73"/>
      <c r="S33" s="155"/>
      <c r="T33" s="67"/>
      <c r="U33" s="23"/>
    </row>
    <row r="34" spans="1:21" ht="12.75" customHeight="1" thickBot="1" x14ac:dyDescent="0.2">
      <c r="A34" s="164"/>
      <c r="B34" s="165"/>
      <c r="C34" s="165"/>
      <c r="D34" s="165"/>
      <c r="E34" s="165"/>
      <c r="F34" s="165"/>
      <c r="G34" s="165"/>
      <c r="H34" s="165"/>
      <c r="I34" s="165"/>
      <c r="J34" s="165"/>
      <c r="K34" s="165"/>
      <c r="L34" s="165"/>
      <c r="M34" s="165"/>
      <c r="N34" s="165"/>
      <c r="O34" s="165"/>
      <c r="P34" s="165"/>
      <c r="Q34" s="165"/>
      <c r="R34" s="165"/>
      <c r="S34" s="166"/>
      <c r="T34" s="75"/>
      <c r="U34" s="15"/>
    </row>
    <row r="36" spans="1:21" x14ac:dyDescent="0.15">
      <c r="A36" s="14" t="s">
        <v>211</v>
      </c>
    </row>
    <row r="37" spans="1:21" x14ac:dyDescent="0.15">
      <c r="A37" s="14" t="s">
        <v>212</v>
      </c>
    </row>
  </sheetData>
  <sheetProtection password="98E1" sheet="1" objects="1" scenarios="1" selectLockedCells="1" selectUnlockedCells="1"/>
  <mergeCells count="62">
    <mergeCell ref="J31:O31"/>
    <mergeCell ref="D32:H32"/>
    <mergeCell ref="J32:P32"/>
    <mergeCell ref="A21:A22"/>
    <mergeCell ref="B21:B23"/>
    <mergeCell ref="L21:M22"/>
    <mergeCell ref="C22:K22"/>
    <mergeCell ref="C23:E23"/>
    <mergeCell ref="F23:K23"/>
    <mergeCell ref="N21:S22"/>
    <mergeCell ref="N23:S23"/>
    <mergeCell ref="D21:F21"/>
    <mergeCell ref="L23:M23"/>
    <mergeCell ref="A24:R24"/>
    <mergeCell ref="Q16:S17"/>
    <mergeCell ref="A18:B18"/>
    <mergeCell ref="D18:S18"/>
    <mergeCell ref="A19:B19"/>
    <mergeCell ref="D19:S19"/>
    <mergeCell ref="A16:B17"/>
    <mergeCell ref="C16:H17"/>
    <mergeCell ref="I16:I17"/>
    <mergeCell ref="J16:L17"/>
    <mergeCell ref="M16:P17"/>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AJ45"/>
  <sheetViews>
    <sheetView showGridLines="0" showRowColHeaders="0" view="pageBreakPreview" zoomScale="70" zoomScaleNormal="10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22" width="8" style="14"/>
    <col min="23" max="23" width="0" style="146" hidden="1" customWidth="1"/>
    <col min="24" max="24" width="0" style="14" hidden="1" customWidth="1"/>
    <col min="25" max="16384" width="8" style="14"/>
  </cols>
  <sheetData>
    <row r="1" spans="1:36" ht="42" customHeight="1" x14ac:dyDescent="0.15">
      <c r="A1" s="282"/>
      <c r="B1" s="918" t="str">
        <f>"(例)"&amp;説明!Q2&amp;"度 "&amp;説明!Q4&amp;説明!Q5&amp;"参加申込書"</f>
        <v>(例)平成29年度 第52回茨城県アンサンブルコンテスト県北地区大会参加申込書</v>
      </c>
      <c r="C1" s="918"/>
      <c r="D1" s="918"/>
      <c r="E1" s="918"/>
      <c r="F1" s="918"/>
      <c r="G1" s="918"/>
      <c r="H1" s="918"/>
      <c r="I1" s="918"/>
      <c r="J1" s="918"/>
      <c r="K1" s="918"/>
      <c r="L1" s="918"/>
      <c r="M1" s="918"/>
      <c r="N1" s="918"/>
      <c r="O1" s="918"/>
      <c r="P1" s="918"/>
      <c r="Q1" s="283"/>
      <c r="R1" s="283"/>
      <c r="S1" s="283"/>
      <c r="T1" s="20"/>
      <c r="U1" s="21"/>
    </row>
    <row r="2" spans="1:36" ht="7.5" customHeight="1" thickBot="1" x14ac:dyDescent="0.2">
      <c r="A2" s="282"/>
      <c r="B2" s="282"/>
      <c r="C2" s="282"/>
      <c r="D2" s="282"/>
      <c r="E2" s="282"/>
      <c r="F2" s="282"/>
      <c r="G2" s="282"/>
      <c r="H2" s="282"/>
      <c r="I2" s="282"/>
      <c r="J2" s="282"/>
      <c r="K2" s="282"/>
      <c r="L2" s="282"/>
      <c r="M2" s="282"/>
      <c r="N2" s="282"/>
      <c r="O2" s="282"/>
      <c r="P2" s="282"/>
      <c r="Q2" s="282"/>
      <c r="R2" s="282"/>
      <c r="S2" s="282"/>
      <c r="T2" s="19"/>
      <c r="U2" s="15"/>
    </row>
    <row r="3" spans="1:36" ht="35.25" customHeight="1" x14ac:dyDescent="0.15">
      <c r="A3" s="919" t="s">
        <v>299</v>
      </c>
      <c r="B3" s="920"/>
      <c r="C3" s="921" t="str">
        <f>'(例）データシート'!C3</f>
        <v>県北</v>
      </c>
      <c r="D3" s="922"/>
      <c r="E3" s="923" t="s">
        <v>301</v>
      </c>
      <c r="F3" s="924"/>
      <c r="G3" s="925"/>
      <c r="H3" s="926" t="s">
        <v>154</v>
      </c>
      <c r="I3" s="927"/>
      <c r="J3" s="927"/>
      <c r="K3" s="928"/>
      <c r="L3" s="929" t="str">
        <f>'(例）データシート'!B3</f>
        <v>中学校</v>
      </c>
      <c r="M3" s="930"/>
      <c r="N3" s="930"/>
      <c r="O3" s="284" t="s">
        <v>68</v>
      </c>
      <c r="P3" s="284"/>
      <c r="Q3" s="284"/>
      <c r="R3" s="284"/>
      <c r="S3" s="285"/>
      <c r="T3" s="66"/>
      <c r="U3" s="22"/>
    </row>
    <row r="4" spans="1:36" ht="2.25" customHeight="1" x14ac:dyDescent="0.15">
      <c r="A4" s="814"/>
      <c r="B4" s="815"/>
      <c r="C4" s="815"/>
      <c r="D4" s="815"/>
      <c r="E4" s="815"/>
      <c r="F4" s="815"/>
      <c r="G4" s="815"/>
      <c r="H4" s="815"/>
      <c r="I4" s="815"/>
      <c r="J4" s="815"/>
      <c r="K4" s="815"/>
      <c r="L4" s="815"/>
      <c r="M4" s="815"/>
      <c r="N4" s="815"/>
      <c r="O4" s="815"/>
      <c r="P4" s="815"/>
      <c r="Q4" s="815"/>
      <c r="R4" s="815"/>
      <c r="S4" s="286"/>
      <c r="T4" s="67"/>
      <c r="U4" s="23"/>
    </row>
    <row r="5" spans="1:36" ht="20.100000000000001" customHeight="1" x14ac:dyDescent="0.15">
      <c r="A5" s="898" t="s">
        <v>10</v>
      </c>
      <c r="B5" s="899"/>
      <c r="C5" s="931" t="str">
        <f>'(例）データシート'!$E$3</f>
        <v>ひたちしりつあんこんちゅうがっこう</v>
      </c>
      <c r="D5" s="932"/>
      <c r="E5" s="932"/>
      <c r="F5" s="932"/>
      <c r="G5" s="933"/>
      <c r="H5" s="934" t="s">
        <v>69</v>
      </c>
      <c r="I5" s="935"/>
      <c r="J5" s="935"/>
      <c r="K5" s="936"/>
      <c r="L5" s="937" t="s">
        <v>62</v>
      </c>
      <c r="M5" s="936"/>
      <c r="N5" s="938" t="s">
        <v>353</v>
      </c>
      <c r="O5" s="939"/>
      <c r="P5" s="939"/>
      <c r="Q5" s="939"/>
      <c r="R5" s="939"/>
      <c r="S5" s="940"/>
      <c r="T5" s="68"/>
      <c r="U5" s="26"/>
    </row>
    <row r="6" spans="1:36" ht="45" customHeight="1" x14ac:dyDescent="0.15">
      <c r="A6" s="900"/>
      <c r="B6" s="901"/>
      <c r="C6" s="941" t="str">
        <f>'(例）データシート'!D3</f>
        <v>日立市立安紺中学校</v>
      </c>
      <c r="D6" s="942"/>
      <c r="E6" s="942"/>
      <c r="F6" s="942"/>
      <c r="G6" s="287" t="s">
        <v>70</v>
      </c>
      <c r="H6" s="943" t="str">
        <f>'(例）データシート'!G3</f>
        <v>打楽器</v>
      </c>
      <c r="I6" s="944"/>
      <c r="J6" s="945" t="str">
        <f>'(例）データシート'!H3</f>
        <v>七重奏</v>
      </c>
      <c r="K6" s="946"/>
      <c r="L6" s="947">
        <f>'(例）データシート'!I3</f>
        <v>0.1944444444444445</v>
      </c>
      <c r="M6" s="948"/>
      <c r="N6" s="949" t="str">
        <f>'(例）データシート'!J3</f>
        <v>あり</v>
      </c>
      <c r="O6" s="950"/>
      <c r="P6" s="950"/>
      <c r="Q6" s="950"/>
      <c r="R6" s="950"/>
      <c r="S6" s="951"/>
      <c r="T6" s="67"/>
      <c r="U6" s="23"/>
    </row>
    <row r="7" spans="1:36" ht="20.100000000000001" customHeight="1" x14ac:dyDescent="0.15">
      <c r="A7" s="288"/>
      <c r="B7" s="289"/>
      <c r="C7" s="895" t="str">
        <f>IF('(例）データシート'!L3="","",'(例）データシート'!L3)</f>
        <v>ぼるけーの・たわー</v>
      </c>
      <c r="D7" s="896"/>
      <c r="E7" s="896"/>
      <c r="F7" s="896"/>
      <c r="G7" s="896"/>
      <c r="H7" s="896"/>
      <c r="I7" s="896"/>
      <c r="J7" s="896"/>
      <c r="K7" s="896"/>
      <c r="L7" s="896"/>
      <c r="M7" s="896"/>
      <c r="N7" s="896"/>
      <c r="O7" s="896"/>
      <c r="P7" s="896"/>
      <c r="Q7" s="896"/>
      <c r="R7" s="896"/>
      <c r="S7" s="897"/>
      <c r="T7" s="69"/>
      <c r="U7" s="27"/>
    </row>
    <row r="8" spans="1:36" ht="45" customHeight="1" x14ac:dyDescent="0.15">
      <c r="A8" s="887" t="s">
        <v>71</v>
      </c>
      <c r="B8" s="888"/>
      <c r="C8" s="889" t="str">
        <f>IF('(例）データシート'!K3="","",'(例）データシート'!K3)</f>
        <v>ヴォルケーノ・タワー</v>
      </c>
      <c r="D8" s="890"/>
      <c r="E8" s="890"/>
      <c r="F8" s="890"/>
      <c r="G8" s="890"/>
      <c r="H8" s="890"/>
      <c r="I8" s="890"/>
      <c r="J8" s="890"/>
      <c r="K8" s="890"/>
      <c r="L8" s="890"/>
      <c r="M8" s="890"/>
      <c r="N8" s="890"/>
      <c r="O8" s="890"/>
      <c r="P8" s="890"/>
      <c r="Q8" s="890"/>
      <c r="R8" s="890"/>
      <c r="S8" s="891"/>
      <c r="T8" s="206"/>
      <c r="U8" s="28"/>
    </row>
    <row r="9" spans="1:36" ht="20.100000000000001" customHeight="1" x14ac:dyDescent="0.15">
      <c r="A9" s="290"/>
      <c r="B9" s="291"/>
      <c r="C9" s="892" t="str">
        <f>IF('(例）データシート'!M3="","",'(例）データシート'!M3)</f>
        <v>The Volcano Tower</v>
      </c>
      <c r="D9" s="893"/>
      <c r="E9" s="893"/>
      <c r="F9" s="893"/>
      <c r="G9" s="893"/>
      <c r="H9" s="893"/>
      <c r="I9" s="893"/>
      <c r="J9" s="893"/>
      <c r="K9" s="893"/>
      <c r="L9" s="893"/>
      <c r="M9" s="893"/>
      <c r="N9" s="893"/>
      <c r="O9" s="893"/>
      <c r="P9" s="893"/>
      <c r="Q9" s="893"/>
      <c r="R9" s="893"/>
      <c r="S9" s="894"/>
      <c r="T9" s="70"/>
      <c r="U9" s="31"/>
    </row>
    <row r="10" spans="1:36" ht="20.100000000000001" customHeight="1" x14ac:dyDescent="0.15">
      <c r="A10" s="898" t="s">
        <v>48</v>
      </c>
      <c r="B10" s="899"/>
      <c r="C10" s="912" t="str">
        <f>IF('(例）データシート'!$O$3="","",'(例）データシート'!$O$3)</f>
        <v>ぐらすている</v>
      </c>
      <c r="D10" s="913"/>
      <c r="E10" s="913"/>
      <c r="F10" s="913"/>
      <c r="G10" s="913"/>
      <c r="H10" s="913"/>
      <c r="I10" s="914"/>
      <c r="J10" s="905" t="str">
        <f>IF('(例）データシート'!$P$3="","",'(例）データシート'!$P$3)</f>
        <v>Jerry　Grasstail</v>
      </c>
      <c r="K10" s="905"/>
      <c r="L10" s="905"/>
      <c r="M10" s="905"/>
      <c r="N10" s="905"/>
      <c r="O10" s="905"/>
      <c r="P10" s="905"/>
      <c r="Q10" s="905"/>
      <c r="R10" s="905"/>
      <c r="S10" s="906"/>
      <c r="T10" s="70"/>
      <c r="U10" s="31"/>
    </row>
    <row r="11" spans="1:36" ht="24.95" customHeight="1" x14ac:dyDescent="0.15">
      <c r="A11" s="900"/>
      <c r="B11" s="901"/>
      <c r="C11" s="915" t="str">
        <f>'(例）データシート'!$N$3</f>
        <v>グラステイル</v>
      </c>
      <c r="D11" s="916"/>
      <c r="E11" s="916"/>
      <c r="F11" s="916"/>
      <c r="G11" s="916"/>
      <c r="H11" s="916"/>
      <c r="I11" s="917"/>
      <c r="J11" s="907"/>
      <c r="K11" s="907"/>
      <c r="L11" s="907"/>
      <c r="M11" s="907"/>
      <c r="N11" s="907"/>
      <c r="O11" s="907"/>
      <c r="P11" s="907"/>
      <c r="Q11" s="907"/>
      <c r="R11" s="907"/>
      <c r="S11" s="908"/>
      <c r="T11" s="70"/>
      <c r="U11" s="31"/>
    </row>
    <row r="12" spans="1:36" ht="20.100000000000001" customHeight="1" x14ac:dyDescent="0.15">
      <c r="A12" s="898" t="s">
        <v>49</v>
      </c>
      <c r="B12" s="899"/>
      <c r="C12" s="902" t="str">
        <f>IF('(例）データシート'!$R$3="","",'(例）データシート'!$R$3)</f>
        <v>なし</v>
      </c>
      <c r="D12" s="903"/>
      <c r="E12" s="903"/>
      <c r="F12" s="903"/>
      <c r="G12" s="903"/>
      <c r="H12" s="903"/>
      <c r="I12" s="904"/>
      <c r="J12" s="905" t="str">
        <f>IF('(例）データシート'!$S$3="","",'(例）データシート'!$S$3)</f>
        <v>なし</v>
      </c>
      <c r="K12" s="905"/>
      <c r="L12" s="905"/>
      <c r="M12" s="905"/>
      <c r="N12" s="905"/>
      <c r="O12" s="905"/>
      <c r="P12" s="905"/>
      <c r="Q12" s="905"/>
      <c r="R12" s="905"/>
      <c r="S12" s="906"/>
      <c r="T12" s="70"/>
      <c r="U12" s="31"/>
    </row>
    <row r="13" spans="1:36" ht="24.95" customHeight="1" x14ac:dyDescent="0.15">
      <c r="A13" s="900"/>
      <c r="B13" s="901"/>
      <c r="C13" s="909" t="str">
        <f>IF('(例）データシート'!$Q$3="","",'(例）データシート'!$Q$3)</f>
        <v>なし</v>
      </c>
      <c r="D13" s="910"/>
      <c r="E13" s="910"/>
      <c r="F13" s="910"/>
      <c r="G13" s="910"/>
      <c r="H13" s="910"/>
      <c r="I13" s="911"/>
      <c r="J13" s="907"/>
      <c r="K13" s="907"/>
      <c r="L13" s="907"/>
      <c r="M13" s="907"/>
      <c r="N13" s="907"/>
      <c r="O13" s="907"/>
      <c r="P13" s="907"/>
      <c r="Q13" s="907"/>
      <c r="R13" s="907"/>
      <c r="S13" s="908"/>
      <c r="T13" s="70"/>
      <c r="U13" s="31"/>
    </row>
    <row r="14" spans="1:36" ht="30" customHeight="1" x14ac:dyDescent="0.15">
      <c r="A14" s="879" t="s">
        <v>155</v>
      </c>
      <c r="B14" s="880"/>
      <c r="C14" s="292" t="str">
        <f>IF('(例）データシート'!U3="","",'(例）データシート'!U3)</f>
        <v>吹連　次郎</v>
      </c>
      <c r="D14" s="293" t="str">
        <f>IF('(例）データシート'!T3="","",'(例）データシート'!T3)</f>
        <v>Perc</v>
      </c>
      <c r="E14" s="293" t="str">
        <f>IF('(例）データシート'!V3="","",'(例）データシート'!V3)</f>
        <v>○</v>
      </c>
      <c r="F14" s="883" t="str">
        <f>IF('(例）データシート'!X3="","",'(例）データシート'!X3)</f>
        <v>吹連　三郎</v>
      </c>
      <c r="G14" s="884"/>
      <c r="H14" s="293" t="str">
        <f>IF('(例）データシート'!W3="","",'(例）データシート'!W3)</f>
        <v>Perc</v>
      </c>
      <c r="I14" s="293" t="str">
        <f>IF('(例）データシート'!Y3="","",'(例）データシート'!Y3)</f>
        <v>×</v>
      </c>
      <c r="J14" s="883" t="str">
        <f>IF('(例）データシート'!AA3="","",'(例）データシート'!AA3)</f>
        <v>吹連　四郎</v>
      </c>
      <c r="K14" s="884"/>
      <c r="L14" s="293" t="str">
        <f>IF('(例）データシート'!Z3="","",'(例）データシート'!Z3)</f>
        <v>Perc</v>
      </c>
      <c r="M14" s="293" t="str">
        <f>IF('(例）データシート'!AB3="","",'(例）データシート'!AB3)</f>
        <v>○</v>
      </c>
      <c r="N14" s="883" t="str">
        <f>IF('(例）データシート'!AD3="","",'(例）データシート'!AD3)</f>
        <v>吹連　五郎</v>
      </c>
      <c r="O14" s="884"/>
      <c r="P14" s="885" t="str">
        <f>IF('(例）データシート'!AC3="","",'(例）データシート'!AC3)</f>
        <v>Perc</v>
      </c>
      <c r="Q14" s="885"/>
      <c r="R14" s="886"/>
      <c r="S14" s="294" t="str">
        <f>'(例）データシート'!AE3</f>
        <v>○</v>
      </c>
      <c r="T14" s="71"/>
      <c r="U14" s="32"/>
    </row>
    <row r="15" spans="1:36" ht="30" customHeight="1" x14ac:dyDescent="0.15">
      <c r="A15" s="881"/>
      <c r="B15" s="882"/>
      <c r="C15" s="292" t="str">
        <f>IF('(例）データシート'!AG3="","",'(例）データシート'!AG3)</f>
        <v>吹連　六郎</v>
      </c>
      <c r="D15" s="293" t="str">
        <f>IF('(例）データシート'!AF3="","",'(例）データシート'!AF3)</f>
        <v>Perc</v>
      </c>
      <c r="E15" s="295" t="str">
        <f>IF('(例）データシート'!AH3="","",'(例）データシート'!AH3)</f>
        <v>×</v>
      </c>
      <c r="F15" s="883" t="str">
        <f>IF('(例）データシート'!AJ3="","",'(例）データシート'!AJ3)</f>
        <v>吹連　七郎</v>
      </c>
      <c r="G15" s="884"/>
      <c r="H15" s="293" t="str">
        <f>IF('(例）データシート'!AI3="","",'(例）データシート'!AI3)</f>
        <v>Perc</v>
      </c>
      <c r="I15" s="295" t="str">
        <f>IF('(例）データシート'!AK3="","",'(例）データシート'!AK3)</f>
        <v>○</v>
      </c>
      <c r="J15" s="883" t="str">
        <f>IF('(例）データシート'!AM3="","",'(例）データシート'!AM3)</f>
        <v>吹連　八郎</v>
      </c>
      <c r="K15" s="884"/>
      <c r="L15" s="293" t="str">
        <f>IF('(例）データシート'!AL3="","",'(例）データシート'!AL3)</f>
        <v>Perc</v>
      </c>
      <c r="M15" s="295" t="str">
        <f>IF('(例）データシート'!AN3="","",'(例）データシート'!AN3)</f>
        <v>○</v>
      </c>
      <c r="N15" s="883" t="str">
        <f>IF('(例）データシート'!AP3="","",'(例）データシート'!AP3)</f>
        <v/>
      </c>
      <c r="O15" s="884"/>
      <c r="P15" s="885" t="str">
        <f>IF(データシート!AO3="","",データシート!AO3)</f>
        <v/>
      </c>
      <c r="Q15" s="885"/>
      <c r="R15" s="886"/>
      <c r="S15" s="294" t="str">
        <f>IF(データシート!AQ3="","",データシート!AQ3)</f>
        <v/>
      </c>
      <c r="T15" s="71"/>
      <c r="U15" s="32"/>
      <c r="W15" s="253">
        <v>1</v>
      </c>
      <c r="X15" s="254" t="s">
        <v>271</v>
      </c>
    </row>
    <row r="16" spans="1:36" ht="30" customHeight="1" x14ac:dyDescent="0.15">
      <c r="A16" s="846" t="s">
        <v>220</v>
      </c>
      <c r="B16" s="847"/>
      <c r="C16" s="850" t="str">
        <f>IF('(例）データシート'!AR3="","",'(例）データシート'!AR3)</f>
        <v>マリンバ１・ティンパニ４・ビブラフォン１・トムトム４・レインスティック１・スモールマラカス１</v>
      </c>
      <c r="D16" s="851"/>
      <c r="E16" s="851"/>
      <c r="F16" s="851"/>
      <c r="G16" s="851"/>
      <c r="H16" s="852"/>
      <c r="I16" s="856" t="str">
        <f>IF('(例）データシート'!AS3="","",'(例）データシート'!AS3)</f>
        <v>○</v>
      </c>
      <c r="J16" s="858" t="s">
        <v>206</v>
      </c>
      <c r="K16" s="859"/>
      <c r="L16" s="860"/>
      <c r="M16" s="864">
        <f>IF('(例）データシート'!AT3=0,"",'(例）データシート'!AT3)</f>
        <v>15</v>
      </c>
      <c r="N16" s="865"/>
      <c r="O16" s="865"/>
      <c r="P16" s="865"/>
      <c r="Q16" s="831" t="s">
        <v>208</v>
      </c>
      <c r="R16" s="832"/>
      <c r="S16" s="833"/>
      <c r="T16" s="71"/>
      <c r="U16" s="32"/>
      <c r="W16" s="253">
        <v>2</v>
      </c>
      <c r="X16" s="254" t="s">
        <v>273</v>
      </c>
      <c r="Y16" s="137"/>
      <c r="Z16" s="137"/>
      <c r="AA16" s="137"/>
      <c r="AB16" s="137"/>
      <c r="AC16" s="138"/>
      <c r="AD16" s="138"/>
      <c r="AE16" s="138"/>
      <c r="AF16" s="138"/>
      <c r="AG16" s="138"/>
      <c r="AH16" s="138"/>
      <c r="AI16" s="138"/>
      <c r="AJ16" s="138"/>
    </row>
    <row r="17" spans="1:36" ht="30" customHeight="1" x14ac:dyDescent="0.15">
      <c r="A17" s="848"/>
      <c r="B17" s="849"/>
      <c r="C17" s="853"/>
      <c r="D17" s="854"/>
      <c r="E17" s="854"/>
      <c r="F17" s="854"/>
      <c r="G17" s="854"/>
      <c r="H17" s="855"/>
      <c r="I17" s="857"/>
      <c r="J17" s="861"/>
      <c r="K17" s="862"/>
      <c r="L17" s="863"/>
      <c r="M17" s="866"/>
      <c r="N17" s="867"/>
      <c r="O17" s="867"/>
      <c r="P17" s="867"/>
      <c r="Q17" s="834"/>
      <c r="R17" s="834"/>
      <c r="S17" s="835"/>
      <c r="T17" s="71"/>
      <c r="U17" s="32"/>
      <c r="W17" s="253">
        <v>3</v>
      </c>
      <c r="X17" s="254" t="s">
        <v>278</v>
      </c>
      <c r="Y17" s="137"/>
      <c r="Z17" s="137"/>
      <c r="AA17" s="137"/>
      <c r="AB17" s="137"/>
      <c r="AC17" s="138"/>
      <c r="AD17" s="138"/>
      <c r="AE17" s="138"/>
      <c r="AF17" s="138"/>
      <c r="AG17" s="138"/>
      <c r="AH17" s="138"/>
      <c r="AI17" s="138"/>
      <c r="AJ17" s="138"/>
    </row>
    <row r="18" spans="1:36" ht="30" customHeight="1" x14ac:dyDescent="0.15">
      <c r="A18" s="836" t="s">
        <v>197</v>
      </c>
      <c r="B18" s="837"/>
      <c r="C18" s="296" t="str">
        <f>IF('(例）データシート'!AV3=0,"",'(例）データシート'!AV3)</f>
        <v>販売</v>
      </c>
      <c r="D18" s="838" t="str">
        <f>IF('(例）データシート'!AU3=0,"",'(例）データシート'!AU3)</f>
        <v>吹連出版</v>
      </c>
      <c r="E18" s="839"/>
      <c r="F18" s="839"/>
      <c r="G18" s="839"/>
      <c r="H18" s="839"/>
      <c r="I18" s="839"/>
      <c r="J18" s="839"/>
      <c r="K18" s="839"/>
      <c r="L18" s="839"/>
      <c r="M18" s="839"/>
      <c r="N18" s="839"/>
      <c r="O18" s="839"/>
      <c r="P18" s="839"/>
      <c r="Q18" s="839"/>
      <c r="R18" s="839"/>
      <c r="S18" s="840"/>
      <c r="T18" s="71"/>
      <c r="U18" s="32"/>
      <c r="W18" s="253">
        <v>4</v>
      </c>
      <c r="X18" s="254" t="s">
        <v>280</v>
      </c>
      <c r="Y18" s="137"/>
      <c r="Z18" s="137"/>
      <c r="AA18" s="137"/>
      <c r="AB18" s="137"/>
      <c r="AC18" s="138"/>
      <c r="AD18" s="138"/>
      <c r="AE18" s="138"/>
      <c r="AF18" s="138"/>
      <c r="AG18" s="138"/>
      <c r="AH18" s="138"/>
      <c r="AI18" s="138"/>
      <c r="AJ18" s="138"/>
    </row>
    <row r="19" spans="1:36" ht="30" customHeight="1" x14ac:dyDescent="0.15">
      <c r="A19" s="841" t="s">
        <v>300</v>
      </c>
      <c r="B19" s="842"/>
      <c r="C19" s="296">
        <f>IF('(例）データシート'!AW3=0,"",'(例）データシート'!AW3)</f>
        <v>1</v>
      </c>
      <c r="D19" s="843" t="str">
        <f>VLOOKUP(C19,$W$15:$X$19,2,FALSE)</f>
        <v>出版されている楽譜及び編曲楽譜で，わが国で演奏許可を得られているもの。</v>
      </c>
      <c r="E19" s="844"/>
      <c r="F19" s="844"/>
      <c r="G19" s="844"/>
      <c r="H19" s="844"/>
      <c r="I19" s="844"/>
      <c r="J19" s="844"/>
      <c r="K19" s="844"/>
      <c r="L19" s="844"/>
      <c r="M19" s="844"/>
      <c r="N19" s="844"/>
      <c r="O19" s="844"/>
      <c r="P19" s="844"/>
      <c r="Q19" s="844"/>
      <c r="R19" s="844"/>
      <c r="S19" s="845"/>
      <c r="T19" s="71"/>
      <c r="U19" s="32"/>
      <c r="W19" s="253">
        <v>5</v>
      </c>
      <c r="X19" s="254" t="s">
        <v>276</v>
      </c>
      <c r="Y19" s="137"/>
      <c r="Z19" s="137"/>
      <c r="AA19" s="137"/>
      <c r="AB19" s="137"/>
      <c r="AC19" s="138"/>
      <c r="AD19" s="138"/>
      <c r="AE19" s="138"/>
      <c r="AF19" s="138"/>
      <c r="AG19" s="138"/>
      <c r="AH19" s="138"/>
      <c r="AI19" s="138"/>
      <c r="AJ19" s="138"/>
    </row>
    <row r="20" spans="1:36" ht="2.25" customHeight="1" x14ac:dyDescent="0.15">
      <c r="A20" s="297"/>
      <c r="B20" s="298"/>
      <c r="C20" s="298"/>
      <c r="D20" s="298"/>
      <c r="E20" s="298"/>
      <c r="F20" s="298"/>
      <c r="G20" s="298"/>
      <c r="H20" s="298"/>
      <c r="I20" s="298"/>
      <c r="J20" s="298"/>
      <c r="K20" s="298"/>
      <c r="L20" s="298"/>
      <c r="M20" s="298"/>
      <c r="N20" s="298"/>
      <c r="O20" s="298"/>
      <c r="P20" s="298"/>
      <c r="Q20" s="298"/>
      <c r="R20" s="298"/>
      <c r="S20" s="286"/>
      <c r="T20" s="67"/>
      <c r="U20" s="23"/>
    </row>
    <row r="21" spans="1:36" ht="20.100000000000001" customHeight="1" x14ac:dyDescent="0.15">
      <c r="A21" s="868" t="s">
        <v>82</v>
      </c>
      <c r="B21" s="870" t="s">
        <v>18</v>
      </c>
      <c r="C21" s="299" t="s">
        <v>83</v>
      </c>
      <c r="D21" s="873" t="str">
        <f>'(例）データシート'!BA3</f>
        <v>300-9876</v>
      </c>
      <c r="E21" s="873"/>
      <c r="F21" s="873"/>
      <c r="G21" s="300"/>
      <c r="H21" s="300"/>
      <c r="I21" s="300"/>
      <c r="J21" s="300"/>
      <c r="K21" s="301"/>
      <c r="L21" s="825" t="s">
        <v>51</v>
      </c>
      <c r="M21" s="874"/>
      <c r="N21" s="825" t="str">
        <f>'(例）データシート'!$AY$3</f>
        <v>吹連　太郎</v>
      </c>
      <c r="O21" s="826"/>
      <c r="P21" s="826"/>
      <c r="Q21" s="826"/>
      <c r="R21" s="826"/>
      <c r="S21" s="827"/>
      <c r="T21" s="73"/>
      <c r="U21" s="34"/>
    </row>
    <row r="22" spans="1:36" ht="20.100000000000001" customHeight="1" x14ac:dyDescent="0.15">
      <c r="A22" s="869"/>
      <c r="B22" s="871"/>
      <c r="C22" s="876" t="str">
        <f>'(例）データシート'!BB3</f>
        <v>日立市日立２－１５－１</v>
      </c>
      <c r="D22" s="877"/>
      <c r="E22" s="877"/>
      <c r="F22" s="877"/>
      <c r="G22" s="877"/>
      <c r="H22" s="877"/>
      <c r="I22" s="877"/>
      <c r="J22" s="877"/>
      <c r="K22" s="878"/>
      <c r="L22" s="828"/>
      <c r="M22" s="875"/>
      <c r="N22" s="828"/>
      <c r="O22" s="829"/>
      <c r="P22" s="829"/>
      <c r="Q22" s="829"/>
      <c r="R22" s="829"/>
      <c r="S22" s="830"/>
      <c r="T22" s="73"/>
      <c r="U22" s="34"/>
    </row>
    <row r="23" spans="1:36" ht="39.950000000000003" customHeight="1" x14ac:dyDescent="0.15">
      <c r="A23" s="302" t="s">
        <v>84</v>
      </c>
      <c r="B23" s="872"/>
      <c r="C23" s="820" t="s">
        <v>248</v>
      </c>
      <c r="D23" s="821"/>
      <c r="E23" s="821"/>
      <c r="F23" s="821" t="str">
        <f>'(例）データシート'!BC3</f>
        <v>0294-99-2345／0294-99-6789</v>
      </c>
      <c r="G23" s="821"/>
      <c r="H23" s="821"/>
      <c r="I23" s="821"/>
      <c r="J23" s="821"/>
      <c r="K23" s="822"/>
      <c r="L23" s="812" t="s">
        <v>245</v>
      </c>
      <c r="M23" s="813"/>
      <c r="N23" s="812" t="str">
        <f>'(例）データシート'!$AZ$3</f>
        <v>090-1234-5678</v>
      </c>
      <c r="O23" s="823"/>
      <c r="P23" s="823"/>
      <c r="Q23" s="823"/>
      <c r="R23" s="823"/>
      <c r="S23" s="824"/>
      <c r="T23" s="73"/>
      <c r="U23" s="34"/>
    </row>
    <row r="24" spans="1:36" ht="2.25" customHeight="1" x14ac:dyDescent="0.15">
      <c r="A24" s="814"/>
      <c r="B24" s="815"/>
      <c r="C24" s="815"/>
      <c r="D24" s="815"/>
      <c r="E24" s="815"/>
      <c r="F24" s="815"/>
      <c r="G24" s="815"/>
      <c r="H24" s="815"/>
      <c r="I24" s="815"/>
      <c r="J24" s="815"/>
      <c r="K24" s="815"/>
      <c r="L24" s="815"/>
      <c r="M24" s="815"/>
      <c r="N24" s="815"/>
      <c r="O24" s="815"/>
      <c r="P24" s="815"/>
      <c r="Q24" s="815"/>
      <c r="R24" s="815"/>
      <c r="S24" s="286"/>
      <c r="T24" s="67"/>
      <c r="U24" s="23"/>
    </row>
    <row r="25" spans="1:36" ht="18.75" customHeight="1" x14ac:dyDescent="0.15">
      <c r="A25" s="303" t="s">
        <v>86</v>
      </c>
      <c r="B25" s="304"/>
      <c r="C25" s="305"/>
      <c r="D25" s="304"/>
      <c r="E25" s="306"/>
      <c r="F25" s="307"/>
      <c r="G25" s="307"/>
      <c r="H25" s="308"/>
      <c r="I25" s="308"/>
      <c r="J25" s="307"/>
      <c r="K25" s="307"/>
      <c r="L25" s="309" t="str">
        <f>説明!Q2</f>
        <v>平成29年</v>
      </c>
      <c r="M25" s="308"/>
      <c r="N25" s="310">
        <v>10</v>
      </c>
      <c r="O25" s="311" t="s">
        <v>87</v>
      </c>
      <c r="P25" s="312">
        <v>1</v>
      </c>
      <c r="Q25" s="313" t="s">
        <v>88</v>
      </c>
      <c r="R25" s="314"/>
      <c r="S25" s="315"/>
      <c r="T25" s="74"/>
      <c r="U25" s="44"/>
      <c r="V25" s="203" t="s">
        <v>89</v>
      </c>
    </row>
    <row r="26" spans="1:36" ht="18.75" customHeight="1" x14ac:dyDescent="0.15">
      <c r="A26" s="316"/>
      <c r="B26" s="306"/>
      <c r="C26" s="306"/>
      <c r="D26" s="306"/>
      <c r="E26" s="306"/>
      <c r="F26" s="307"/>
      <c r="G26" s="307"/>
      <c r="H26" s="308"/>
      <c r="I26" s="308"/>
      <c r="J26" s="307"/>
      <c r="K26" s="307"/>
      <c r="L26" s="308"/>
      <c r="M26" s="308"/>
      <c r="N26" s="310"/>
      <c r="O26" s="311"/>
      <c r="P26" s="317"/>
      <c r="Q26" s="318"/>
      <c r="R26" s="319"/>
      <c r="S26" s="320"/>
      <c r="T26" s="74"/>
      <c r="U26" s="44"/>
      <c r="V26" s="203"/>
    </row>
    <row r="27" spans="1:36" ht="13.5" x14ac:dyDescent="0.15">
      <c r="A27" s="321"/>
      <c r="B27" s="322"/>
      <c r="C27" s="322"/>
      <c r="D27" s="322"/>
      <c r="E27" s="322"/>
      <c r="F27" s="322"/>
      <c r="G27" s="322"/>
      <c r="H27" s="322"/>
      <c r="I27" s="322"/>
      <c r="J27" s="322"/>
      <c r="K27" s="322"/>
      <c r="L27" s="322"/>
      <c r="M27" s="322"/>
      <c r="N27" s="323"/>
      <c r="O27" s="323"/>
      <c r="P27" s="323"/>
      <c r="Q27" s="323"/>
      <c r="R27" s="324"/>
      <c r="S27" s="325"/>
      <c r="T27" s="67"/>
      <c r="U27" s="23"/>
    </row>
    <row r="28" spans="1:36" ht="18" customHeight="1" x14ac:dyDescent="0.15">
      <c r="A28" s="326" t="s">
        <v>286</v>
      </c>
      <c r="B28" s="322"/>
      <c r="C28" s="322"/>
      <c r="D28" s="322"/>
      <c r="E28" s="322"/>
      <c r="F28" s="322"/>
      <c r="G28" s="322"/>
      <c r="H28" s="322"/>
      <c r="I28" s="322"/>
      <c r="J28" s="322"/>
      <c r="K28" s="322"/>
      <c r="L28" s="322"/>
      <c r="M28" s="322"/>
      <c r="N28" s="323"/>
      <c r="O28" s="323"/>
      <c r="P28" s="323"/>
      <c r="Q28" s="323"/>
      <c r="R28" s="324"/>
      <c r="S28" s="325"/>
      <c r="T28" s="67"/>
      <c r="U28" s="23"/>
    </row>
    <row r="29" spans="1:36" ht="18" customHeight="1" x14ac:dyDescent="0.15">
      <c r="A29" s="327"/>
      <c r="B29" s="322"/>
      <c r="C29" s="322"/>
      <c r="D29" s="322"/>
      <c r="E29" s="322"/>
      <c r="F29" s="322"/>
      <c r="G29" s="322"/>
      <c r="H29" s="322"/>
      <c r="I29" s="322"/>
      <c r="J29" s="322"/>
      <c r="K29" s="322"/>
      <c r="L29" s="322"/>
      <c r="M29" s="322"/>
      <c r="N29" s="323"/>
      <c r="O29" s="323"/>
      <c r="P29" s="323"/>
      <c r="Q29" s="323"/>
      <c r="R29" s="324"/>
      <c r="S29" s="325"/>
      <c r="T29" s="67"/>
      <c r="U29" s="23"/>
    </row>
    <row r="30" spans="1:36" ht="18" customHeight="1" x14ac:dyDescent="0.15">
      <c r="A30" s="316"/>
      <c r="B30" s="322"/>
      <c r="C30" s="322"/>
      <c r="D30" s="322"/>
      <c r="E30" s="322"/>
      <c r="F30" s="322"/>
      <c r="G30" s="322"/>
      <c r="H30" s="322"/>
      <c r="I30" s="322"/>
      <c r="J30" s="322"/>
      <c r="K30" s="322"/>
      <c r="L30" s="322"/>
      <c r="M30" s="322"/>
      <c r="N30" s="323"/>
      <c r="O30" s="323"/>
      <c r="P30" s="323"/>
      <c r="Q30" s="323"/>
      <c r="R30" s="324"/>
      <c r="S30" s="325"/>
      <c r="T30" s="67"/>
      <c r="U30" s="23"/>
    </row>
    <row r="31" spans="1:36" ht="18" customHeight="1" x14ac:dyDescent="0.15">
      <c r="A31" s="321"/>
      <c r="B31" s="322"/>
      <c r="C31" s="322"/>
      <c r="D31" s="322"/>
      <c r="E31" s="322"/>
      <c r="F31" s="322"/>
      <c r="G31" s="322"/>
      <c r="H31" s="322"/>
      <c r="I31" s="819" t="s">
        <v>314</v>
      </c>
      <c r="J31" s="819"/>
      <c r="K31" s="819"/>
      <c r="L31" s="819"/>
      <c r="M31" s="819"/>
      <c r="N31" s="819"/>
      <c r="O31" s="819"/>
      <c r="P31" s="323"/>
      <c r="Q31" s="323"/>
      <c r="R31" s="324"/>
      <c r="S31" s="325"/>
      <c r="T31" s="67"/>
      <c r="U31" s="23"/>
      <c r="V31" s="203" t="s">
        <v>90</v>
      </c>
    </row>
    <row r="32" spans="1:36" ht="18.75" customHeight="1" x14ac:dyDescent="0.15">
      <c r="A32" s="316"/>
      <c r="B32" s="307"/>
      <c r="C32" s="307"/>
      <c r="D32" s="816" t="s">
        <v>91</v>
      </c>
      <c r="E32" s="816"/>
      <c r="F32" s="816"/>
      <c r="G32" s="816"/>
      <c r="H32" s="816"/>
      <c r="I32" s="328"/>
      <c r="J32" s="817" t="s">
        <v>240</v>
      </c>
      <c r="K32" s="817"/>
      <c r="L32" s="817"/>
      <c r="M32" s="817"/>
      <c r="N32" s="817"/>
      <c r="O32" s="817"/>
      <c r="P32" s="818"/>
      <c r="Q32" s="329" t="s">
        <v>92</v>
      </c>
      <c r="R32" s="330"/>
      <c r="S32" s="325"/>
      <c r="T32" s="494"/>
      <c r="U32" s="237"/>
      <c r="V32" s="497" t="s">
        <v>93</v>
      </c>
      <c r="W32" s="498"/>
      <c r="X32" s="498"/>
      <c r="Y32" s="498"/>
    </row>
    <row r="33" spans="1:21" ht="3.75" customHeight="1" x14ac:dyDescent="0.15">
      <c r="A33" s="331"/>
      <c r="B33" s="332"/>
      <c r="C33" s="332"/>
      <c r="D33" s="333"/>
      <c r="E33" s="333"/>
      <c r="F33" s="333"/>
      <c r="G33" s="333"/>
      <c r="H33" s="333"/>
      <c r="I33" s="333"/>
      <c r="J33" s="333"/>
      <c r="K33" s="333"/>
      <c r="L33" s="333"/>
      <c r="M33" s="333"/>
      <c r="N33" s="333"/>
      <c r="O33" s="333"/>
      <c r="P33" s="333"/>
      <c r="Q33" s="333"/>
      <c r="R33" s="324"/>
      <c r="S33" s="325"/>
      <c r="T33" s="67"/>
      <c r="U33" s="23"/>
    </row>
    <row r="34" spans="1:21" ht="12.75" customHeight="1" thickBot="1" x14ac:dyDescent="0.2">
      <c r="A34" s="334"/>
      <c r="B34" s="335"/>
      <c r="C34" s="335"/>
      <c r="D34" s="335"/>
      <c r="E34" s="335"/>
      <c r="F34" s="335"/>
      <c r="G34" s="335"/>
      <c r="H34" s="335"/>
      <c r="I34" s="335"/>
      <c r="J34" s="335"/>
      <c r="K34" s="335"/>
      <c r="L34" s="335"/>
      <c r="M34" s="335"/>
      <c r="N34" s="335"/>
      <c r="O34" s="335"/>
      <c r="P34" s="335"/>
      <c r="Q34" s="335"/>
      <c r="R34" s="335"/>
      <c r="S34" s="336"/>
      <c r="T34" s="75"/>
      <c r="U34" s="15"/>
    </row>
    <row r="35" spans="1:21" x14ac:dyDescent="0.15">
      <c r="A35" s="337"/>
      <c r="B35" s="337"/>
      <c r="C35" s="337"/>
      <c r="D35" s="337"/>
      <c r="E35" s="337"/>
      <c r="F35" s="337"/>
      <c r="G35" s="337"/>
      <c r="H35" s="337"/>
      <c r="I35" s="337"/>
      <c r="J35" s="337"/>
      <c r="K35" s="337"/>
      <c r="L35" s="337"/>
      <c r="M35" s="337"/>
      <c r="N35" s="337"/>
      <c r="O35" s="337"/>
      <c r="P35" s="337"/>
      <c r="Q35" s="337"/>
      <c r="R35" s="337"/>
      <c r="S35" s="337"/>
    </row>
    <row r="36" spans="1:21" x14ac:dyDescent="0.15">
      <c r="A36" s="337" t="s">
        <v>211</v>
      </c>
      <c r="B36" s="337"/>
      <c r="C36" s="337"/>
      <c r="D36" s="337"/>
      <c r="E36" s="337"/>
      <c r="F36" s="337"/>
      <c r="G36" s="337"/>
      <c r="H36" s="337"/>
      <c r="I36" s="337"/>
      <c r="J36" s="337"/>
      <c r="K36" s="337"/>
      <c r="L36" s="337"/>
      <c r="M36" s="337"/>
      <c r="N36" s="337"/>
      <c r="O36" s="337"/>
      <c r="P36" s="337"/>
      <c r="Q36" s="337"/>
      <c r="R36" s="337"/>
      <c r="S36" s="337"/>
    </row>
    <row r="37" spans="1:21" x14ac:dyDescent="0.15">
      <c r="A37" s="337" t="s">
        <v>212</v>
      </c>
      <c r="B37" s="337"/>
      <c r="C37" s="337"/>
      <c r="D37" s="337"/>
      <c r="E37" s="337"/>
      <c r="F37" s="337"/>
      <c r="G37" s="337"/>
      <c r="H37" s="337"/>
      <c r="I37" s="337"/>
      <c r="J37" s="337"/>
      <c r="K37" s="337"/>
      <c r="L37" s="337"/>
      <c r="M37" s="337"/>
      <c r="N37" s="337"/>
      <c r="O37" s="337"/>
      <c r="P37" s="337"/>
      <c r="Q37" s="337"/>
      <c r="R37" s="337"/>
      <c r="S37" s="337"/>
    </row>
    <row r="38" spans="1:21" x14ac:dyDescent="0.15">
      <c r="A38" s="337"/>
      <c r="B38" s="337"/>
      <c r="C38" s="337"/>
      <c r="D38" s="337"/>
      <c r="E38" s="337"/>
      <c r="F38" s="337"/>
      <c r="G38" s="337"/>
      <c r="H38" s="337"/>
      <c r="I38" s="337"/>
      <c r="J38" s="337"/>
      <c r="K38" s="337"/>
      <c r="L38" s="337"/>
      <c r="M38" s="337"/>
      <c r="N38" s="337"/>
      <c r="O38" s="337"/>
      <c r="P38" s="337"/>
      <c r="Q38" s="337"/>
      <c r="R38" s="337"/>
      <c r="S38" s="337"/>
    </row>
    <row r="39" spans="1:21" x14ac:dyDescent="0.15">
      <c r="A39" s="337"/>
      <c r="B39" s="337"/>
      <c r="C39" s="337"/>
      <c r="D39" s="337"/>
      <c r="E39" s="337"/>
      <c r="F39" s="337"/>
      <c r="G39" s="337"/>
      <c r="H39" s="337"/>
      <c r="I39" s="337"/>
      <c r="J39" s="337"/>
      <c r="K39" s="337"/>
      <c r="L39" s="337"/>
      <c r="M39" s="337"/>
      <c r="N39" s="337"/>
      <c r="O39" s="337"/>
      <c r="P39" s="337"/>
      <c r="Q39" s="337"/>
      <c r="R39" s="337"/>
      <c r="S39" s="337"/>
    </row>
    <row r="40" spans="1:21" x14ac:dyDescent="0.15">
      <c r="A40" s="337"/>
      <c r="B40" s="337"/>
      <c r="C40" s="337"/>
      <c r="D40" s="337"/>
      <c r="E40" s="337"/>
      <c r="F40" s="337"/>
      <c r="G40" s="337"/>
      <c r="H40" s="337"/>
      <c r="I40" s="337"/>
      <c r="J40" s="337"/>
      <c r="K40" s="337"/>
      <c r="L40" s="337"/>
      <c r="M40" s="337"/>
      <c r="N40" s="337"/>
      <c r="O40" s="337"/>
      <c r="P40" s="337"/>
      <c r="Q40" s="337"/>
      <c r="R40" s="337"/>
      <c r="S40" s="337"/>
    </row>
    <row r="41" spans="1:21" x14ac:dyDescent="0.15">
      <c r="A41" s="337"/>
      <c r="B41" s="337"/>
      <c r="C41" s="337"/>
      <c r="D41" s="337"/>
      <c r="E41" s="337"/>
      <c r="F41" s="337"/>
      <c r="G41" s="337"/>
      <c r="H41" s="337"/>
      <c r="I41" s="337"/>
      <c r="J41" s="337"/>
      <c r="K41" s="337"/>
      <c r="L41" s="337"/>
      <c r="M41" s="337"/>
      <c r="N41" s="337"/>
      <c r="O41" s="337"/>
      <c r="P41" s="337"/>
      <c r="Q41" s="337"/>
      <c r="R41" s="337"/>
      <c r="S41" s="337"/>
    </row>
    <row r="42" spans="1:21" x14ac:dyDescent="0.15">
      <c r="A42" s="337"/>
      <c r="B42" s="337"/>
      <c r="C42" s="337"/>
      <c r="D42" s="337"/>
      <c r="E42" s="337"/>
      <c r="F42" s="337"/>
      <c r="G42" s="337"/>
      <c r="H42" s="337"/>
      <c r="I42" s="337"/>
      <c r="J42" s="337"/>
      <c r="K42" s="337"/>
      <c r="L42" s="337"/>
      <c r="M42" s="337"/>
      <c r="N42" s="337"/>
      <c r="O42" s="337"/>
      <c r="P42" s="337"/>
      <c r="Q42" s="337"/>
      <c r="R42" s="337"/>
      <c r="S42" s="337"/>
    </row>
    <row r="43" spans="1:21" x14ac:dyDescent="0.15">
      <c r="A43" s="337"/>
      <c r="B43" s="337"/>
      <c r="C43" s="337"/>
      <c r="D43" s="337"/>
      <c r="E43" s="337"/>
      <c r="F43" s="337"/>
      <c r="G43" s="337"/>
      <c r="H43" s="337"/>
      <c r="I43" s="337"/>
      <c r="J43" s="337"/>
      <c r="K43" s="337"/>
      <c r="L43" s="337"/>
      <c r="M43" s="337"/>
      <c r="N43" s="337"/>
      <c r="O43" s="337"/>
      <c r="P43" s="337"/>
      <c r="Q43" s="337"/>
      <c r="R43" s="337"/>
      <c r="S43" s="337"/>
    </row>
    <row r="44" spans="1:21" x14ac:dyDescent="0.15">
      <c r="A44" s="337"/>
      <c r="B44" s="337"/>
      <c r="C44" s="337"/>
      <c r="D44" s="337"/>
      <c r="E44" s="337"/>
      <c r="F44" s="337"/>
      <c r="G44" s="337"/>
      <c r="H44" s="337"/>
      <c r="I44" s="337"/>
      <c r="J44" s="337"/>
      <c r="K44" s="337"/>
      <c r="L44" s="337"/>
      <c r="M44" s="337"/>
      <c r="N44" s="337"/>
      <c r="O44" s="337"/>
      <c r="P44" s="337"/>
      <c r="Q44" s="337"/>
      <c r="R44" s="337"/>
      <c r="S44" s="337"/>
    </row>
    <row r="45" spans="1:21" x14ac:dyDescent="0.15">
      <c r="A45" s="337"/>
      <c r="B45" s="337"/>
      <c r="C45" s="337"/>
      <c r="D45" s="337"/>
      <c r="E45" s="337"/>
      <c r="F45" s="337"/>
      <c r="G45" s="337"/>
      <c r="H45" s="337"/>
      <c r="I45" s="337"/>
      <c r="J45" s="337"/>
      <c r="K45" s="337"/>
      <c r="L45" s="337"/>
      <c r="M45" s="337"/>
      <c r="N45" s="337"/>
      <c r="O45" s="337"/>
      <c r="P45" s="337"/>
      <c r="Q45" s="337"/>
      <c r="R45" s="337"/>
      <c r="S45" s="337"/>
    </row>
  </sheetData>
  <sheetProtection password="98E1" sheet="1" objects="1" scenarios="1" selectLockedCells="1" selectUnlockedCells="1"/>
  <mergeCells count="62">
    <mergeCell ref="A4:R4"/>
    <mergeCell ref="A5:B6"/>
    <mergeCell ref="C5:G5"/>
    <mergeCell ref="H5:K5"/>
    <mergeCell ref="L5:M5"/>
    <mergeCell ref="N5:S5"/>
    <mergeCell ref="C6:F6"/>
    <mergeCell ref="H6:I6"/>
    <mergeCell ref="J6:K6"/>
    <mergeCell ref="L6:M6"/>
    <mergeCell ref="N6:S6"/>
    <mergeCell ref="B1:P1"/>
    <mergeCell ref="A3:B3"/>
    <mergeCell ref="C3:D3"/>
    <mergeCell ref="E3:G3"/>
    <mergeCell ref="H3:K3"/>
    <mergeCell ref="L3:N3"/>
    <mergeCell ref="A8:B8"/>
    <mergeCell ref="C8:S8"/>
    <mergeCell ref="C9:S9"/>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N21:S22"/>
    <mergeCell ref="Q16:S17"/>
    <mergeCell ref="A18:B18"/>
    <mergeCell ref="D18:S18"/>
    <mergeCell ref="A19:B19"/>
    <mergeCell ref="D19:S19"/>
    <mergeCell ref="A16:B17"/>
    <mergeCell ref="C16:H17"/>
    <mergeCell ref="I16:I17"/>
    <mergeCell ref="J16:L17"/>
    <mergeCell ref="M16:P17"/>
    <mergeCell ref="A21:A22"/>
    <mergeCell ref="B21:B23"/>
    <mergeCell ref="D21:F21"/>
    <mergeCell ref="L21:M22"/>
    <mergeCell ref="C22:K22"/>
    <mergeCell ref="L23:M23"/>
    <mergeCell ref="A24:R24"/>
    <mergeCell ref="D32:H32"/>
    <mergeCell ref="J32:P32"/>
    <mergeCell ref="I31:O31"/>
    <mergeCell ref="C23:E23"/>
    <mergeCell ref="F23:K23"/>
    <mergeCell ref="N23:S23"/>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Y46"/>
  <sheetViews>
    <sheetView showGridLines="0" showRowColHeaders="0" view="pageBreakPreview" zoomScale="70" zoomScaleSheetLayoutView="70" workbookViewId="0"/>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16384" width="8" style="14"/>
  </cols>
  <sheetData>
    <row r="1" spans="1:21" ht="46.5" customHeight="1" x14ac:dyDescent="0.15">
      <c r="A1" s="19"/>
      <c r="B1" s="1010" t="str">
        <f>説明!Q2&amp;"度 "&amp;説明!Q4&amp;説明!Q5&amp;"　　　　　　　　　　　　　　入場券申込書，参加負担金"</f>
        <v>平成29年度 第52回茨城県アンサンブルコンテスト県北地区大会　　　　　　　　　　　　　　入場券申込書，参加負担金</v>
      </c>
      <c r="C1" s="1010"/>
      <c r="D1" s="1010"/>
      <c r="E1" s="1010"/>
      <c r="F1" s="1010"/>
      <c r="G1" s="1010"/>
      <c r="H1" s="1010"/>
      <c r="I1" s="1010"/>
      <c r="J1" s="1010"/>
      <c r="K1" s="1010"/>
      <c r="L1" s="1010"/>
      <c r="M1" s="1010"/>
      <c r="N1" s="1010"/>
      <c r="O1" s="1010"/>
      <c r="P1" s="1010"/>
      <c r="Q1" s="20"/>
      <c r="R1" s="20"/>
      <c r="S1" s="20"/>
      <c r="T1" s="20"/>
      <c r="U1" s="21"/>
    </row>
    <row r="2" spans="1:21" ht="7.5" customHeight="1" thickBot="1" x14ac:dyDescent="0.2">
      <c r="A2" s="19"/>
      <c r="B2" s="19"/>
      <c r="C2" s="19"/>
      <c r="D2" s="19"/>
      <c r="E2" s="19"/>
      <c r="F2" s="19"/>
      <c r="G2" s="19"/>
      <c r="H2" s="19"/>
      <c r="I2" s="19"/>
      <c r="J2" s="19"/>
      <c r="K2" s="19"/>
      <c r="L2" s="19"/>
      <c r="M2" s="19"/>
      <c r="N2" s="19"/>
      <c r="O2" s="19"/>
      <c r="P2" s="19"/>
      <c r="Q2" s="19"/>
      <c r="R2" s="19"/>
      <c r="S2" s="19"/>
      <c r="T2" s="19"/>
      <c r="U2" s="15"/>
    </row>
    <row r="3" spans="1:21" ht="30" customHeight="1" x14ac:dyDescent="0.15">
      <c r="A3" s="787" t="s">
        <v>298</v>
      </c>
      <c r="B3" s="788"/>
      <c r="C3" s="797" t="str">
        <f>データシート!C3</f>
        <v>県北</v>
      </c>
      <c r="D3" s="798"/>
      <c r="E3" s="791" t="s">
        <v>296</v>
      </c>
      <c r="F3" s="792"/>
      <c r="G3" s="793"/>
      <c r="H3" s="794" t="s">
        <v>154</v>
      </c>
      <c r="I3" s="795"/>
      <c r="J3" s="795"/>
      <c r="K3" s="796"/>
      <c r="L3" s="797" t="str">
        <f>データシート!B3</f>
        <v/>
      </c>
      <c r="M3" s="798"/>
      <c r="N3" s="798"/>
      <c r="O3" s="209" t="s">
        <v>68</v>
      </c>
      <c r="P3" s="209"/>
      <c r="Q3" s="209"/>
      <c r="R3" s="209"/>
      <c r="S3" s="210"/>
      <c r="T3" s="66"/>
      <c r="U3" s="22"/>
    </row>
    <row r="4" spans="1:21" ht="2.25" customHeight="1" x14ac:dyDescent="0.15">
      <c r="A4" s="662"/>
      <c r="B4" s="663"/>
      <c r="C4" s="663"/>
      <c r="D4" s="663"/>
      <c r="E4" s="663"/>
      <c r="F4" s="663"/>
      <c r="G4" s="663"/>
      <c r="H4" s="663"/>
      <c r="I4" s="663"/>
      <c r="J4" s="663"/>
      <c r="K4" s="663"/>
      <c r="L4" s="663"/>
      <c r="M4" s="663"/>
      <c r="N4" s="663"/>
      <c r="O4" s="663"/>
      <c r="P4" s="663"/>
      <c r="Q4" s="663"/>
      <c r="R4" s="663"/>
      <c r="S4" s="46"/>
      <c r="T4" s="67"/>
      <c r="U4" s="23"/>
    </row>
    <row r="5" spans="1:21" ht="19.5" customHeight="1" x14ac:dyDescent="0.15">
      <c r="A5" s="24"/>
      <c r="B5" s="25"/>
      <c r="C5" s="780" t="str">
        <f>データシート!$E$3</f>
        <v/>
      </c>
      <c r="D5" s="781"/>
      <c r="E5" s="781"/>
      <c r="F5" s="781"/>
      <c r="G5" s="781"/>
      <c r="H5" s="781"/>
      <c r="I5" s="781"/>
      <c r="J5" s="781"/>
      <c r="K5" s="781"/>
      <c r="L5" s="781"/>
      <c r="M5" s="781"/>
      <c r="N5" s="781"/>
      <c r="O5" s="781"/>
      <c r="P5" s="781"/>
      <c r="Q5" s="781"/>
      <c r="R5" s="781"/>
      <c r="S5" s="1011"/>
      <c r="T5" s="68"/>
      <c r="U5" s="26"/>
    </row>
    <row r="6" spans="1:21" ht="45" customHeight="1" x14ac:dyDescent="0.15">
      <c r="A6" s="1009" t="s">
        <v>10</v>
      </c>
      <c r="B6" s="741"/>
      <c r="C6" s="1012" t="str">
        <f>データシート!D3</f>
        <v/>
      </c>
      <c r="D6" s="1013"/>
      <c r="E6" s="1013"/>
      <c r="F6" s="1013"/>
      <c r="G6" s="1013"/>
      <c r="H6" s="1013"/>
      <c r="I6" s="1013"/>
      <c r="J6" s="1013"/>
      <c r="K6" s="1013"/>
      <c r="L6" s="1013"/>
      <c r="M6" s="1013"/>
      <c r="N6" s="1013"/>
      <c r="O6" s="1013"/>
      <c r="P6" s="1013"/>
      <c r="Q6" s="1013"/>
      <c r="R6" s="1013"/>
      <c r="S6" s="1014"/>
      <c r="T6" s="67"/>
      <c r="U6" s="23"/>
    </row>
    <row r="7" spans="1:21" ht="2.25" customHeight="1" x14ac:dyDescent="0.15">
      <c r="A7" s="662"/>
      <c r="B7" s="663"/>
      <c r="C7" s="663"/>
      <c r="D7" s="663"/>
      <c r="E7" s="663"/>
      <c r="F7" s="663"/>
      <c r="G7" s="663"/>
      <c r="H7" s="663"/>
      <c r="I7" s="663"/>
      <c r="J7" s="663"/>
      <c r="K7" s="663"/>
      <c r="L7" s="663"/>
      <c r="M7" s="663"/>
      <c r="N7" s="663"/>
      <c r="O7" s="663"/>
      <c r="P7" s="663"/>
      <c r="Q7" s="663"/>
      <c r="R7" s="663"/>
      <c r="S7" s="46"/>
      <c r="T7" s="67"/>
      <c r="U7" s="23"/>
    </row>
    <row r="8" spans="1:21" ht="39.950000000000003" customHeight="1" x14ac:dyDescent="0.15">
      <c r="A8" s="1003" t="s">
        <v>72</v>
      </c>
      <c r="B8" s="1004"/>
      <c r="C8" s="215" t="s">
        <v>73</v>
      </c>
      <c r="D8" s="218">
        <v>5000</v>
      </c>
      <c r="E8" s="218"/>
      <c r="F8" s="1005" t="s">
        <v>74</v>
      </c>
      <c r="G8" s="1005"/>
      <c r="H8" s="235">
        <f>COUNTA(記入シート!E31:J31)</f>
        <v>0</v>
      </c>
      <c r="I8" s="219"/>
      <c r="J8" s="1006" t="s">
        <v>327</v>
      </c>
      <c r="K8" s="1006"/>
      <c r="L8" s="219" t="s">
        <v>76</v>
      </c>
      <c r="M8" s="219"/>
      <c r="N8" s="1007">
        <f>D8*H8</f>
        <v>0</v>
      </c>
      <c r="O8" s="1007"/>
      <c r="P8" s="1008" t="s">
        <v>77</v>
      </c>
      <c r="Q8" s="1008"/>
      <c r="R8" s="1008"/>
      <c r="S8" s="220"/>
      <c r="T8" s="72"/>
      <c r="U8" s="33"/>
    </row>
    <row r="9" spans="1:21" ht="39.950000000000003" customHeight="1" x14ac:dyDescent="0.15">
      <c r="A9" s="993" t="s">
        <v>78</v>
      </c>
      <c r="B9" s="994"/>
      <c r="C9" s="216" t="s">
        <v>79</v>
      </c>
      <c r="D9" s="221">
        <v>800</v>
      </c>
      <c r="E9" s="222"/>
      <c r="F9" s="992" t="s">
        <v>74</v>
      </c>
      <c r="G9" s="992"/>
      <c r="H9" s="223">
        <f>記入シート!E16</f>
        <v>0</v>
      </c>
      <c r="I9" s="223"/>
      <c r="J9" s="995" t="s">
        <v>80</v>
      </c>
      <c r="K9" s="995"/>
      <c r="L9" s="223" t="s">
        <v>76</v>
      </c>
      <c r="M9" s="223"/>
      <c r="N9" s="985">
        <f>D9*H9</f>
        <v>0</v>
      </c>
      <c r="O9" s="985"/>
      <c r="P9" s="999" t="s">
        <v>77</v>
      </c>
      <c r="Q9" s="999"/>
      <c r="R9" s="999"/>
      <c r="S9" s="224"/>
      <c r="T9" s="72"/>
      <c r="U9" s="33"/>
    </row>
    <row r="10" spans="1:21" ht="39.950000000000003" customHeight="1" x14ac:dyDescent="0.15">
      <c r="A10" s="1000" t="s">
        <v>14</v>
      </c>
      <c r="B10" s="1001"/>
      <c r="C10" s="1002"/>
      <c r="D10" s="225">
        <v>800</v>
      </c>
      <c r="E10" s="226"/>
      <c r="F10" s="992" t="s">
        <v>74</v>
      </c>
      <c r="G10" s="992"/>
      <c r="H10" s="223">
        <f>IF(データシート!AX3="",0,データシート!AX3)</f>
        <v>0</v>
      </c>
      <c r="I10" s="223"/>
      <c r="J10" s="995" t="s">
        <v>80</v>
      </c>
      <c r="K10" s="995"/>
      <c r="L10" s="223" t="s">
        <v>76</v>
      </c>
      <c r="M10" s="223"/>
      <c r="N10" s="985">
        <f>D10*H10</f>
        <v>0</v>
      </c>
      <c r="O10" s="985"/>
      <c r="P10" s="986" t="s">
        <v>77</v>
      </c>
      <c r="Q10" s="986"/>
      <c r="R10" s="986"/>
      <c r="S10" s="224"/>
      <c r="T10" s="72"/>
      <c r="U10" s="33"/>
    </row>
    <row r="11" spans="1:21" ht="39.950000000000003" customHeight="1" x14ac:dyDescent="0.15">
      <c r="A11" s="996" t="s">
        <v>308</v>
      </c>
      <c r="B11" s="721"/>
      <c r="C11" s="695"/>
      <c r="D11" s="227">
        <v>500</v>
      </c>
      <c r="E11" s="228"/>
      <c r="F11" s="992" t="s">
        <v>74</v>
      </c>
      <c r="G11" s="992"/>
      <c r="H11" s="255">
        <f>COUNTA(記入シート!E31:J31)</f>
        <v>0</v>
      </c>
      <c r="I11" s="228"/>
      <c r="J11" s="991" t="s">
        <v>328</v>
      </c>
      <c r="K11" s="991"/>
      <c r="L11" s="255" t="s">
        <v>329</v>
      </c>
      <c r="M11" s="228"/>
      <c r="N11" s="985">
        <f>D11*H11</f>
        <v>0</v>
      </c>
      <c r="O11" s="985"/>
      <c r="P11" s="986" t="s">
        <v>77</v>
      </c>
      <c r="Q11" s="986"/>
      <c r="R11" s="986"/>
      <c r="S11" s="224"/>
      <c r="T11" s="72"/>
      <c r="U11" s="33"/>
    </row>
    <row r="12" spans="1:21" ht="39.950000000000003" customHeight="1" x14ac:dyDescent="0.15">
      <c r="A12" s="952" t="s">
        <v>81</v>
      </c>
      <c r="B12" s="721"/>
      <c r="C12" s="695"/>
      <c r="D12" s="987"/>
      <c r="E12" s="988"/>
      <c r="F12" s="988"/>
      <c r="G12" s="988"/>
      <c r="H12" s="988"/>
      <c r="I12" s="988"/>
      <c r="J12" s="988"/>
      <c r="K12" s="988"/>
      <c r="L12" s="988"/>
      <c r="M12" s="229"/>
      <c r="N12" s="989">
        <f>N8+N9+N10+N11</f>
        <v>0</v>
      </c>
      <c r="O12" s="989"/>
      <c r="P12" s="990" t="s">
        <v>77</v>
      </c>
      <c r="Q12" s="990"/>
      <c r="R12" s="990"/>
      <c r="S12" s="230"/>
      <c r="T12" s="72"/>
      <c r="U12" s="33"/>
    </row>
    <row r="13" spans="1:21" ht="39.950000000000003" customHeight="1" x14ac:dyDescent="0.15">
      <c r="A13" s="952" t="s">
        <v>164</v>
      </c>
      <c r="B13" s="721"/>
      <c r="C13" s="695"/>
      <c r="D13" s="997" t="s">
        <v>221</v>
      </c>
      <c r="E13" s="998"/>
      <c r="F13" s="998"/>
      <c r="G13" s="233" t="str">
        <f>IF(データシート!BD3=0,"使用しない",データシート!BD3&amp;"台")</f>
        <v>台</v>
      </c>
      <c r="H13" s="231"/>
      <c r="I13" s="231"/>
      <c r="J13" s="231"/>
      <c r="K13" s="767" t="s">
        <v>166</v>
      </c>
      <c r="L13" s="767"/>
      <c r="M13" s="231" t="str">
        <f>IF(データシート!BE3=0,"特記なし",データシート!BE3&amp;"台")</f>
        <v>台</v>
      </c>
      <c r="N13" s="231"/>
      <c r="O13" s="231"/>
      <c r="P13" s="231"/>
      <c r="Q13" s="231"/>
      <c r="R13" s="231"/>
      <c r="S13" s="232"/>
      <c r="T13" s="67"/>
      <c r="U13" s="23"/>
    </row>
    <row r="14" spans="1:21" ht="39.950000000000003" customHeight="1" x14ac:dyDescent="0.15">
      <c r="A14" s="952" t="s">
        <v>167</v>
      </c>
      <c r="B14" s="721"/>
      <c r="C14" s="695"/>
      <c r="D14" s="953" t="s">
        <v>222</v>
      </c>
      <c r="E14" s="954"/>
      <c r="F14" s="234"/>
      <c r="G14" s="231" t="str">
        <f>IF(データシート!BF3=0,"使用しない",データシート!BF3&amp;"台")</f>
        <v>台</v>
      </c>
      <c r="H14" s="231"/>
      <c r="I14" s="231"/>
      <c r="J14" s="231"/>
      <c r="K14" s="767" t="s">
        <v>166</v>
      </c>
      <c r="L14" s="767"/>
      <c r="M14" s="231" t="str">
        <f>IF(データシート!BG3=0,"特記なし",データシート!BG3&amp;"台")</f>
        <v>台</v>
      </c>
      <c r="N14" s="231"/>
      <c r="O14" s="231"/>
      <c r="P14" s="231"/>
      <c r="Q14" s="231"/>
      <c r="R14" s="231"/>
      <c r="S14" s="232"/>
      <c r="T14" s="67"/>
      <c r="U14" s="23"/>
    </row>
    <row r="15" spans="1:21" ht="2.25" customHeight="1" x14ac:dyDescent="0.15">
      <c r="A15" s="205"/>
      <c r="B15" s="105"/>
      <c r="C15" s="105"/>
      <c r="D15" s="105"/>
      <c r="E15" s="105"/>
      <c r="F15" s="105"/>
      <c r="G15" s="105"/>
      <c r="H15" s="105"/>
      <c r="I15" s="105"/>
      <c r="J15" s="105"/>
      <c r="K15" s="105"/>
      <c r="L15" s="105"/>
      <c r="M15" s="105"/>
      <c r="N15" s="105"/>
      <c r="O15" s="105"/>
      <c r="P15" s="105"/>
      <c r="Q15" s="105"/>
      <c r="R15" s="105"/>
      <c r="S15" s="46"/>
      <c r="T15" s="67"/>
      <c r="U15" s="23"/>
    </row>
    <row r="16" spans="1:21" ht="20.100000000000001" customHeight="1" x14ac:dyDescent="0.15">
      <c r="A16" s="961" t="s">
        <v>82</v>
      </c>
      <c r="B16" s="963" t="s">
        <v>18</v>
      </c>
      <c r="C16" s="147" t="s">
        <v>83</v>
      </c>
      <c r="D16" s="711" t="str">
        <f>データシート!BA3</f>
        <v/>
      </c>
      <c r="E16" s="711"/>
      <c r="F16" s="711"/>
      <c r="G16" s="148"/>
      <c r="H16" s="148"/>
      <c r="I16" s="148"/>
      <c r="J16" s="148"/>
      <c r="K16" s="149"/>
      <c r="L16" s="966" t="s">
        <v>51</v>
      </c>
      <c r="M16" s="967"/>
      <c r="N16" s="955" t="str">
        <f>データシート!$AY$3</f>
        <v/>
      </c>
      <c r="O16" s="956"/>
      <c r="P16" s="956"/>
      <c r="Q16" s="956"/>
      <c r="R16" s="956"/>
      <c r="S16" s="957"/>
      <c r="T16" s="73"/>
      <c r="U16" s="34"/>
    </row>
    <row r="17" spans="1:25" ht="20.100000000000001" customHeight="1" x14ac:dyDescent="0.15">
      <c r="A17" s="962"/>
      <c r="B17" s="964"/>
      <c r="C17" s="696" t="str">
        <f>データシート!BB3</f>
        <v/>
      </c>
      <c r="D17" s="697"/>
      <c r="E17" s="697"/>
      <c r="F17" s="697"/>
      <c r="G17" s="697"/>
      <c r="H17" s="697"/>
      <c r="I17" s="697"/>
      <c r="J17" s="697"/>
      <c r="K17" s="698"/>
      <c r="L17" s="968"/>
      <c r="M17" s="969"/>
      <c r="N17" s="958"/>
      <c r="O17" s="959"/>
      <c r="P17" s="959"/>
      <c r="Q17" s="959"/>
      <c r="R17" s="959"/>
      <c r="S17" s="960"/>
      <c r="T17" s="73"/>
      <c r="U17" s="34"/>
    </row>
    <row r="18" spans="1:25" ht="39.950000000000003" customHeight="1" x14ac:dyDescent="0.15">
      <c r="A18" s="217" t="s">
        <v>84</v>
      </c>
      <c r="B18" s="965"/>
      <c r="C18" s="970"/>
      <c r="D18" s="729"/>
      <c r="E18" s="729"/>
      <c r="F18" s="729"/>
      <c r="G18" s="729"/>
      <c r="H18" s="729"/>
      <c r="I18" s="729"/>
      <c r="J18" s="729"/>
      <c r="K18" s="730"/>
      <c r="L18" s="971" t="s">
        <v>85</v>
      </c>
      <c r="M18" s="972"/>
      <c r="N18" s="766" t="str">
        <f>データシート!$AZ$3</f>
        <v/>
      </c>
      <c r="O18" s="767"/>
      <c r="P18" s="767"/>
      <c r="Q18" s="767"/>
      <c r="R18" s="767"/>
      <c r="S18" s="768"/>
      <c r="T18" s="73"/>
      <c r="U18" s="34"/>
    </row>
    <row r="19" spans="1:25" ht="2.25" customHeight="1" x14ac:dyDescent="0.15">
      <c r="A19" s="662"/>
      <c r="B19" s="663"/>
      <c r="C19" s="663"/>
      <c r="D19" s="663"/>
      <c r="E19" s="663"/>
      <c r="F19" s="663"/>
      <c r="G19" s="663"/>
      <c r="H19" s="663"/>
      <c r="I19" s="663"/>
      <c r="J19" s="663"/>
      <c r="K19" s="663"/>
      <c r="L19" s="663"/>
      <c r="M19" s="663"/>
      <c r="N19" s="663"/>
      <c r="O19" s="663"/>
      <c r="P19" s="663"/>
      <c r="Q19" s="663"/>
      <c r="R19" s="663"/>
      <c r="S19" s="46"/>
      <c r="T19" s="67"/>
      <c r="U19" s="23"/>
    </row>
    <row r="20" spans="1:25" ht="18.75" customHeight="1" x14ac:dyDescent="0.15">
      <c r="A20" s="36" t="s">
        <v>210</v>
      </c>
      <c r="B20" s="37"/>
      <c r="C20" s="37"/>
      <c r="D20" s="37"/>
      <c r="E20" s="65"/>
      <c r="F20" s="238"/>
      <c r="G20" s="238"/>
      <c r="H20" s="239"/>
      <c r="I20" s="239"/>
      <c r="J20" s="238"/>
      <c r="K20" s="238"/>
      <c r="L20" s="239"/>
      <c r="M20" s="239"/>
      <c r="N20" s="240"/>
      <c r="O20" s="241"/>
      <c r="P20" s="42"/>
      <c r="Q20" s="43"/>
      <c r="R20" s="77"/>
      <c r="S20" s="103"/>
      <c r="T20" s="74"/>
      <c r="U20" s="44"/>
      <c r="V20" s="119"/>
    </row>
    <row r="21" spans="1:25" x14ac:dyDescent="0.15">
      <c r="A21" s="45"/>
      <c r="B21" s="65"/>
      <c r="C21" s="65"/>
      <c r="D21" s="65"/>
      <c r="E21" s="65"/>
      <c r="F21" s="65"/>
      <c r="G21" s="65"/>
      <c r="H21" s="65"/>
      <c r="I21" s="65"/>
      <c r="J21" s="65"/>
      <c r="K21" s="65"/>
      <c r="L21" s="65"/>
      <c r="M21" s="65"/>
      <c r="N21" s="67"/>
      <c r="O21" s="67"/>
      <c r="P21" s="67"/>
      <c r="Q21" s="67"/>
      <c r="R21" s="67"/>
      <c r="S21" s="46"/>
      <c r="T21" s="67"/>
      <c r="U21" s="23"/>
    </row>
    <row r="22" spans="1:25" ht="18" customHeight="1" x14ac:dyDescent="0.15">
      <c r="A22" s="47"/>
      <c r="B22" s="174"/>
      <c r="C22" s="175"/>
      <c r="D22" s="175"/>
      <c r="E22" s="175"/>
      <c r="F22" s="175"/>
      <c r="G22" s="175"/>
      <c r="H22" s="176"/>
      <c r="I22" s="65"/>
      <c r="J22" s="65"/>
      <c r="K22" s="65"/>
      <c r="L22" s="65"/>
      <c r="M22" s="65"/>
      <c r="N22" s="67"/>
      <c r="O22" s="67"/>
      <c r="P22" s="67"/>
      <c r="Q22" s="67"/>
      <c r="R22" s="67"/>
      <c r="S22" s="46"/>
      <c r="T22" s="67"/>
      <c r="U22" s="23"/>
    </row>
    <row r="23" spans="1:25" ht="18" customHeight="1" x14ac:dyDescent="0.15">
      <c r="A23" s="48"/>
      <c r="B23" s="177"/>
      <c r="C23" s="65"/>
      <c r="D23" s="65"/>
      <c r="E23" s="65"/>
      <c r="F23" s="65"/>
      <c r="G23" s="65"/>
      <c r="H23" s="178"/>
      <c r="I23" s="65"/>
      <c r="J23" s="65"/>
      <c r="K23" s="65"/>
      <c r="L23" s="65"/>
      <c r="M23" s="65"/>
      <c r="N23" s="67"/>
      <c r="O23" s="67"/>
      <c r="P23" s="67"/>
      <c r="Q23" s="67"/>
      <c r="R23" s="67"/>
      <c r="S23" s="46"/>
      <c r="T23" s="67"/>
      <c r="U23" s="23"/>
    </row>
    <row r="24" spans="1:25" ht="18" customHeight="1" x14ac:dyDescent="0.15">
      <c r="A24" s="45"/>
      <c r="B24" s="177"/>
      <c r="C24" s="65"/>
      <c r="D24" s="65"/>
      <c r="E24" s="65"/>
      <c r="F24" s="65"/>
      <c r="G24" s="65"/>
      <c r="H24" s="178"/>
      <c r="I24" s="65"/>
      <c r="J24" s="981"/>
      <c r="K24" s="981"/>
      <c r="L24" s="981"/>
      <c r="M24" s="981"/>
      <c r="N24" s="981"/>
      <c r="O24" s="981"/>
      <c r="P24" s="67"/>
      <c r="Q24" s="67"/>
      <c r="R24" s="67"/>
      <c r="S24" s="46"/>
      <c r="T24" s="67"/>
      <c r="U24" s="23"/>
      <c r="V24" s="119"/>
    </row>
    <row r="25" spans="1:25" ht="18.75" customHeight="1" x14ac:dyDescent="0.15">
      <c r="A25" s="48"/>
      <c r="B25" s="179"/>
      <c r="C25" s="180"/>
      <c r="D25" s="982"/>
      <c r="E25" s="982"/>
      <c r="F25" s="982"/>
      <c r="G25" s="982"/>
      <c r="H25" s="983"/>
      <c r="I25" s="204"/>
      <c r="J25" s="984"/>
      <c r="K25" s="984"/>
      <c r="L25" s="984"/>
      <c r="M25" s="984"/>
      <c r="N25" s="984"/>
      <c r="O25" s="984"/>
      <c r="P25" s="984"/>
      <c r="Q25" s="67"/>
      <c r="R25" s="67"/>
      <c r="S25" s="46"/>
      <c r="T25" s="67"/>
      <c r="U25" s="237"/>
      <c r="V25" s="973"/>
      <c r="W25" s="974"/>
      <c r="X25" s="974"/>
      <c r="Y25" s="974"/>
    </row>
    <row r="26" spans="1:25" ht="3.75" customHeight="1" x14ac:dyDescent="0.15">
      <c r="A26" s="49"/>
      <c r="B26" s="181"/>
      <c r="C26" s="75"/>
      <c r="D26" s="75"/>
      <c r="E26" s="75"/>
      <c r="F26" s="75"/>
      <c r="G26" s="75"/>
      <c r="H26" s="182"/>
      <c r="I26" s="75"/>
      <c r="J26" s="75"/>
      <c r="K26" s="75"/>
      <c r="L26" s="75"/>
      <c r="M26" s="75"/>
      <c r="N26" s="75"/>
      <c r="O26" s="75"/>
      <c r="P26" s="75"/>
      <c r="Q26" s="75"/>
      <c r="R26" s="67"/>
      <c r="S26" s="46"/>
      <c r="T26" s="67"/>
      <c r="U26" s="23"/>
    </row>
    <row r="27" spans="1:25" ht="12.75" customHeight="1" x14ac:dyDescent="0.15">
      <c r="A27" s="49"/>
      <c r="B27" s="181"/>
      <c r="C27" s="75"/>
      <c r="D27" s="75"/>
      <c r="E27" s="75"/>
      <c r="F27" s="75"/>
      <c r="G27" s="75"/>
      <c r="H27" s="182"/>
      <c r="I27" s="75"/>
      <c r="J27" s="188"/>
      <c r="K27" s="188"/>
      <c r="L27" s="189"/>
      <c r="M27" s="188"/>
      <c r="N27" s="189" t="str">
        <f>説明!Q2</f>
        <v>平成29年</v>
      </c>
      <c r="O27" s="236"/>
      <c r="P27" s="188" t="s">
        <v>214</v>
      </c>
      <c r="Q27" s="236"/>
      <c r="R27" s="188" t="s">
        <v>215</v>
      </c>
      <c r="S27" s="167"/>
      <c r="T27" s="75"/>
      <c r="U27" s="15"/>
      <c r="V27" s="203" t="s">
        <v>89</v>
      </c>
    </row>
    <row r="28" spans="1:25" x14ac:dyDescent="0.15">
      <c r="A28" s="168"/>
      <c r="B28" s="183"/>
      <c r="C28" s="169"/>
      <c r="D28" s="169"/>
      <c r="E28" s="169"/>
      <c r="F28" s="169"/>
      <c r="G28" s="169"/>
      <c r="H28" s="184"/>
      <c r="I28" s="169"/>
      <c r="J28" s="169"/>
      <c r="K28" s="169"/>
      <c r="L28" s="169"/>
      <c r="M28" s="169"/>
      <c r="N28" s="169"/>
      <c r="O28" s="169"/>
      <c r="P28" s="169"/>
      <c r="Q28" s="169"/>
      <c r="R28" s="169"/>
      <c r="S28" s="170"/>
    </row>
    <row r="29" spans="1:25" x14ac:dyDescent="0.15">
      <c r="A29" s="168"/>
      <c r="B29" s="183"/>
      <c r="C29" s="169"/>
      <c r="D29" s="169"/>
      <c r="E29" s="169"/>
      <c r="F29" s="169"/>
      <c r="G29" s="169"/>
      <c r="H29" s="184"/>
      <c r="I29" s="169"/>
      <c r="J29" s="169"/>
      <c r="K29" s="169"/>
      <c r="L29" s="169"/>
      <c r="M29" s="169"/>
      <c r="N29" s="169"/>
      <c r="O29" s="169"/>
      <c r="P29" s="169"/>
      <c r="Q29" s="169"/>
      <c r="R29" s="169"/>
      <c r="S29" s="170"/>
    </row>
    <row r="30" spans="1:25" ht="14.25" x14ac:dyDescent="0.15">
      <c r="A30" s="168"/>
      <c r="B30" s="183"/>
      <c r="C30" s="169"/>
      <c r="D30" s="169"/>
      <c r="E30" s="169"/>
      <c r="F30" s="169"/>
      <c r="G30" s="169"/>
      <c r="H30" s="184"/>
      <c r="I30" s="169"/>
      <c r="J30" s="274" t="s">
        <v>216</v>
      </c>
      <c r="K30" s="191"/>
      <c r="L30" s="191"/>
      <c r="M30" s="191"/>
      <c r="N30" s="190" t="s">
        <v>287</v>
      </c>
      <c r="O30" s="191"/>
      <c r="P30" s="191"/>
      <c r="Q30" s="169"/>
      <c r="R30" s="169"/>
      <c r="S30" s="170"/>
    </row>
    <row r="31" spans="1:25" x14ac:dyDescent="0.15">
      <c r="A31" s="168"/>
      <c r="B31" s="183"/>
      <c r="C31" s="169"/>
      <c r="D31" s="169"/>
      <c r="E31" s="169"/>
      <c r="F31" s="169"/>
      <c r="G31" s="169"/>
      <c r="H31" s="184"/>
      <c r="I31" s="169"/>
      <c r="J31" s="169"/>
      <c r="K31" s="169"/>
      <c r="L31" s="169"/>
      <c r="M31" s="169"/>
      <c r="N31" s="169"/>
      <c r="O31" s="169"/>
      <c r="P31" s="169"/>
      <c r="Q31" s="169"/>
      <c r="R31" s="169"/>
      <c r="S31" s="170"/>
    </row>
    <row r="32" spans="1:25" x14ac:dyDescent="0.15">
      <c r="A32" s="168"/>
      <c r="B32" s="183"/>
      <c r="C32" s="75" t="s">
        <v>213</v>
      </c>
      <c r="D32" s="169"/>
      <c r="E32" s="169"/>
      <c r="F32" s="169"/>
      <c r="G32" s="169"/>
      <c r="H32" s="184"/>
      <c r="I32" s="169"/>
      <c r="J32" s="169" t="s">
        <v>217</v>
      </c>
      <c r="K32" s="169"/>
      <c r="L32" s="169"/>
      <c r="M32" s="169"/>
      <c r="N32" s="169"/>
      <c r="O32" s="169"/>
      <c r="P32" s="169"/>
      <c r="Q32" s="169"/>
      <c r="R32" s="169"/>
      <c r="S32" s="170"/>
    </row>
    <row r="33" spans="1:25" x14ac:dyDescent="0.15">
      <c r="A33" s="168"/>
      <c r="B33" s="183"/>
      <c r="C33" s="75"/>
      <c r="D33" s="169"/>
      <c r="E33" s="169"/>
      <c r="F33" s="169"/>
      <c r="G33" s="169"/>
      <c r="H33" s="184"/>
      <c r="I33" s="169"/>
      <c r="J33" s="169"/>
      <c r="K33" s="169"/>
      <c r="L33" s="169"/>
      <c r="M33" s="169"/>
      <c r="N33" s="169"/>
      <c r="O33" s="169"/>
      <c r="P33" s="169"/>
      <c r="Q33" s="169"/>
      <c r="R33" s="169"/>
      <c r="S33" s="170"/>
    </row>
    <row r="34" spans="1:25" x14ac:dyDescent="0.15">
      <c r="A34" s="168"/>
      <c r="B34" s="183"/>
      <c r="C34" s="169"/>
      <c r="D34" s="169"/>
      <c r="E34" s="169"/>
      <c r="F34" s="169"/>
      <c r="G34" s="169"/>
      <c r="H34" s="184"/>
      <c r="I34" s="169"/>
      <c r="J34" s="169" t="s">
        <v>218</v>
      </c>
      <c r="K34" s="169"/>
      <c r="L34" s="169"/>
      <c r="M34" s="169"/>
      <c r="N34" s="169"/>
      <c r="O34" s="169"/>
      <c r="P34" s="169"/>
      <c r="Q34" s="169"/>
      <c r="R34" s="169"/>
      <c r="S34" s="170"/>
    </row>
    <row r="35" spans="1:25" ht="13.5" customHeight="1" x14ac:dyDescent="0.15">
      <c r="A35" s="168"/>
      <c r="B35" s="183"/>
      <c r="C35" s="169"/>
      <c r="D35" s="169"/>
      <c r="E35" s="169"/>
      <c r="F35" s="169"/>
      <c r="G35" s="169"/>
      <c r="H35" s="184"/>
      <c r="I35" s="169"/>
      <c r="J35" s="975"/>
      <c r="K35" s="975"/>
      <c r="L35" s="975"/>
      <c r="M35" s="975"/>
      <c r="N35" s="975"/>
      <c r="O35" s="975"/>
      <c r="P35" s="975"/>
      <c r="Q35" s="193"/>
      <c r="R35" s="193"/>
      <c r="S35" s="170"/>
      <c r="V35" s="203" t="s">
        <v>90</v>
      </c>
    </row>
    <row r="36" spans="1:25" ht="13.5" customHeight="1" x14ac:dyDescent="0.15">
      <c r="A36" s="168"/>
      <c r="B36" s="183"/>
      <c r="C36" s="169"/>
      <c r="D36" s="169"/>
      <c r="E36" s="169"/>
      <c r="F36" s="169"/>
      <c r="G36" s="169"/>
      <c r="H36" s="184"/>
      <c r="I36" s="169"/>
      <c r="J36" s="975"/>
      <c r="K36" s="975"/>
      <c r="L36" s="975"/>
      <c r="M36" s="975"/>
      <c r="N36" s="975"/>
      <c r="O36" s="975"/>
      <c r="P36" s="975"/>
      <c r="Q36" s="977" t="s">
        <v>219</v>
      </c>
      <c r="R36" s="978"/>
      <c r="S36" s="170"/>
      <c r="V36" s="973" t="s">
        <v>93</v>
      </c>
      <c r="W36" s="974"/>
      <c r="X36" s="974"/>
      <c r="Y36" s="974"/>
    </row>
    <row r="37" spans="1:25" ht="13.5" customHeight="1" x14ac:dyDescent="0.15">
      <c r="A37" s="168"/>
      <c r="B37" s="183"/>
      <c r="C37" s="169"/>
      <c r="D37" s="169"/>
      <c r="E37" s="169"/>
      <c r="F37" s="169"/>
      <c r="G37" s="169"/>
      <c r="H37" s="184"/>
      <c r="I37" s="169"/>
      <c r="J37" s="975"/>
      <c r="K37" s="975"/>
      <c r="L37" s="975"/>
      <c r="M37" s="975"/>
      <c r="N37" s="975"/>
      <c r="O37" s="975"/>
      <c r="P37" s="975"/>
      <c r="Q37" s="979"/>
      <c r="R37" s="980"/>
      <c r="S37" s="170"/>
    </row>
    <row r="38" spans="1:25" ht="5.25" customHeight="1" x14ac:dyDescent="0.15">
      <c r="A38" s="168"/>
      <c r="B38" s="183"/>
      <c r="C38" s="169"/>
      <c r="D38" s="169"/>
      <c r="E38" s="169"/>
      <c r="F38" s="169"/>
      <c r="G38" s="169"/>
      <c r="H38" s="184"/>
      <c r="I38" s="169"/>
      <c r="J38" s="976"/>
      <c r="K38" s="976"/>
      <c r="L38" s="976"/>
      <c r="M38" s="976"/>
      <c r="N38" s="976"/>
      <c r="O38" s="976"/>
      <c r="P38" s="976"/>
      <c r="Q38" s="192"/>
      <c r="R38" s="192"/>
      <c r="S38" s="170"/>
    </row>
    <row r="39" spans="1:25" x14ac:dyDescent="0.15">
      <c r="A39" s="168"/>
      <c r="B39" s="183"/>
      <c r="C39" s="169"/>
      <c r="D39" s="169"/>
      <c r="E39" s="169"/>
      <c r="F39" s="169"/>
      <c r="G39" s="169"/>
      <c r="H39" s="184"/>
      <c r="I39" s="169"/>
      <c r="J39" s="169"/>
      <c r="K39" s="169"/>
      <c r="L39" s="169"/>
      <c r="M39" s="169"/>
      <c r="N39" s="169"/>
      <c r="O39" s="169"/>
      <c r="P39" s="169"/>
      <c r="Q39" s="169"/>
      <c r="R39" s="169"/>
      <c r="S39" s="170"/>
    </row>
    <row r="40" spans="1:25" x14ac:dyDescent="0.15">
      <c r="A40" s="168"/>
      <c r="B40" s="183"/>
      <c r="C40" s="169"/>
      <c r="D40" s="169"/>
      <c r="E40" s="169"/>
      <c r="F40" s="169"/>
      <c r="G40" s="169"/>
      <c r="H40" s="184"/>
      <c r="I40" s="169"/>
      <c r="J40" s="169"/>
      <c r="K40" s="169"/>
      <c r="L40" s="169"/>
      <c r="M40" s="169"/>
      <c r="N40" s="169"/>
      <c r="O40" s="169"/>
      <c r="P40" s="169"/>
      <c r="Q40" s="169"/>
      <c r="R40" s="169"/>
      <c r="S40" s="170"/>
    </row>
    <row r="41" spans="1:25" x14ac:dyDescent="0.15">
      <c r="A41" s="168"/>
      <c r="B41" s="183"/>
      <c r="C41" s="169"/>
      <c r="D41" s="169"/>
      <c r="E41" s="169"/>
      <c r="F41" s="169"/>
      <c r="G41" s="169"/>
      <c r="H41" s="184"/>
      <c r="I41" s="169"/>
      <c r="J41" s="169"/>
      <c r="K41" s="169"/>
      <c r="L41" s="169"/>
      <c r="M41" s="169"/>
      <c r="N41" s="169"/>
      <c r="O41" s="169"/>
      <c r="P41" s="169"/>
      <c r="Q41" s="169"/>
      <c r="R41" s="169"/>
      <c r="S41" s="170"/>
    </row>
    <row r="42" spans="1:25" x14ac:dyDescent="0.15">
      <c r="A42" s="168"/>
      <c r="B42" s="183"/>
      <c r="C42" s="169"/>
      <c r="D42" s="169"/>
      <c r="E42" s="169"/>
      <c r="F42" s="169"/>
      <c r="G42" s="169"/>
      <c r="H42" s="184"/>
      <c r="I42" s="169"/>
      <c r="J42" s="169"/>
      <c r="K42" s="169"/>
      <c r="L42" s="169"/>
      <c r="M42" s="169"/>
      <c r="N42" s="169"/>
      <c r="O42" s="169"/>
      <c r="P42" s="169"/>
      <c r="Q42" s="169"/>
      <c r="R42" s="169"/>
      <c r="S42" s="170"/>
    </row>
    <row r="43" spans="1:25" x14ac:dyDescent="0.15">
      <c r="A43" s="168"/>
      <c r="B43" s="183"/>
      <c r="C43" s="169"/>
      <c r="D43" s="169"/>
      <c r="E43" s="169"/>
      <c r="F43" s="169"/>
      <c r="G43" s="169"/>
      <c r="H43" s="184"/>
      <c r="I43" s="169"/>
      <c r="J43" s="169"/>
      <c r="K43" s="169"/>
      <c r="L43" s="169"/>
      <c r="M43" s="169"/>
      <c r="N43" s="169"/>
      <c r="O43" s="169"/>
      <c r="P43" s="169"/>
      <c r="Q43" s="169"/>
      <c r="R43" s="169"/>
      <c r="S43" s="170"/>
    </row>
    <row r="44" spans="1:25" x14ac:dyDescent="0.15">
      <c r="A44" s="168"/>
      <c r="B44" s="183"/>
      <c r="C44" s="169"/>
      <c r="D44" s="169"/>
      <c r="E44" s="169"/>
      <c r="F44" s="169"/>
      <c r="G44" s="169"/>
      <c r="H44" s="184"/>
      <c r="I44" s="169"/>
      <c r="J44" s="169"/>
      <c r="K44" s="169"/>
      <c r="L44" s="169"/>
      <c r="M44" s="169"/>
      <c r="N44" s="169"/>
      <c r="O44" s="169"/>
      <c r="P44" s="169"/>
      <c r="Q44" s="169"/>
      <c r="R44" s="169"/>
      <c r="S44" s="170"/>
    </row>
    <row r="45" spans="1:25" x14ac:dyDescent="0.15">
      <c r="A45" s="168"/>
      <c r="B45" s="185"/>
      <c r="C45" s="186"/>
      <c r="D45" s="186"/>
      <c r="E45" s="186"/>
      <c r="F45" s="186"/>
      <c r="G45" s="186"/>
      <c r="H45" s="187"/>
      <c r="I45" s="169"/>
      <c r="J45" s="169"/>
      <c r="K45" s="169"/>
      <c r="L45" s="169"/>
      <c r="M45" s="169"/>
      <c r="N45" s="169"/>
      <c r="O45" s="169"/>
      <c r="P45" s="169"/>
      <c r="Q45" s="169"/>
      <c r="R45" s="169"/>
      <c r="S45" s="170"/>
    </row>
    <row r="46" spans="1:25" ht="12.75" thickBot="1" x14ac:dyDescent="0.2">
      <c r="A46" s="171"/>
      <c r="B46" s="172"/>
      <c r="C46" s="172"/>
      <c r="D46" s="172"/>
      <c r="E46" s="172"/>
      <c r="F46" s="172"/>
      <c r="G46" s="172"/>
      <c r="H46" s="172"/>
      <c r="I46" s="172"/>
      <c r="J46" s="172"/>
      <c r="K46" s="172"/>
      <c r="L46" s="172"/>
      <c r="M46" s="172"/>
      <c r="N46" s="172"/>
      <c r="O46" s="172"/>
      <c r="P46" s="172"/>
      <c r="Q46" s="172"/>
      <c r="R46" s="172"/>
      <c r="S46" s="173"/>
    </row>
  </sheetData>
  <sheetProtection password="98E1" sheet="1" objects="1" scenarios="1" selectLockedCells="1" selectUnlockedCells="1"/>
  <mergeCells count="57">
    <mergeCell ref="A4:R4"/>
    <mergeCell ref="A6:B6"/>
    <mergeCell ref="B1:P1"/>
    <mergeCell ref="A3:B3"/>
    <mergeCell ref="C3:D3"/>
    <mergeCell ref="E3:G3"/>
    <mergeCell ref="H3:K3"/>
    <mergeCell ref="L3:N3"/>
    <mergeCell ref="C5:S5"/>
    <mergeCell ref="C6:S6"/>
    <mergeCell ref="A7:R7"/>
    <mergeCell ref="A8:B8"/>
    <mergeCell ref="F8:G8"/>
    <mergeCell ref="J8:K8"/>
    <mergeCell ref="N8:O8"/>
    <mergeCell ref="P8:R8"/>
    <mergeCell ref="N9:O9"/>
    <mergeCell ref="P9:R9"/>
    <mergeCell ref="A10:C10"/>
    <mergeCell ref="F10:G10"/>
    <mergeCell ref="J10:K10"/>
    <mergeCell ref="N10:O10"/>
    <mergeCell ref="P10:R10"/>
    <mergeCell ref="A13:C13"/>
    <mergeCell ref="F11:G11"/>
    <mergeCell ref="A9:B9"/>
    <mergeCell ref="F9:G9"/>
    <mergeCell ref="J9:K9"/>
    <mergeCell ref="A11:C11"/>
    <mergeCell ref="D13:F13"/>
    <mergeCell ref="K13:L13"/>
    <mergeCell ref="N11:O11"/>
    <mergeCell ref="P11:R11"/>
    <mergeCell ref="A12:C12"/>
    <mergeCell ref="D12:L12"/>
    <mergeCell ref="N12:O12"/>
    <mergeCell ref="P12:R12"/>
    <mergeCell ref="J11:K11"/>
    <mergeCell ref="V36:Y36"/>
    <mergeCell ref="J35:P38"/>
    <mergeCell ref="Q36:R37"/>
    <mergeCell ref="A19:R19"/>
    <mergeCell ref="J24:O24"/>
    <mergeCell ref="D25:H25"/>
    <mergeCell ref="J25:P25"/>
    <mergeCell ref="V25:Y25"/>
    <mergeCell ref="A14:C14"/>
    <mergeCell ref="D14:E14"/>
    <mergeCell ref="K14:L14"/>
    <mergeCell ref="N18:S18"/>
    <mergeCell ref="N16:S17"/>
    <mergeCell ref="A16:A17"/>
    <mergeCell ref="B16:B18"/>
    <mergeCell ref="D16:F16"/>
    <mergeCell ref="L16:M17"/>
    <mergeCell ref="C17:K18"/>
    <mergeCell ref="L18:M18"/>
  </mergeCells>
  <phoneticPr fontId="32"/>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Y46"/>
  <sheetViews>
    <sheetView showGridLines="0" showRowColHeaders="0" view="pageBreakPreview" zoomScale="70" zoomScaleSheetLayoutView="70" workbookViewId="0">
      <selection activeCell="U6" sqref="U6"/>
    </sheetView>
  </sheetViews>
  <sheetFormatPr defaultColWidth="8" defaultRowHeight="12" x14ac:dyDescent="0.15"/>
  <cols>
    <col min="1" max="1" width="5.625" style="14" customWidth="1"/>
    <col min="2" max="2" width="6.625" style="14" customWidth="1"/>
    <col min="3" max="4" width="9.5" style="14" customWidth="1"/>
    <col min="5" max="5" width="3.5" style="14" customWidth="1"/>
    <col min="6" max="6" width="5" style="14" customWidth="1"/>
    <col min="7" max="7" width="4.5" style="14" customWidth="1"/>
    <col min="8" max="8" width="9.5" style="14" customWidth="1"/>
    <col min="9" max="9" width="3.5" style="14" customWidth="1"/>
    <col min="10" max="10" width="5.625" style="14" customWidth="1"/>
    <col min="11" max="11" width="3.875" style="14" customWidth="1"/>
    <col min="12" max="12" width="9.5" style="14" customWidth="1"/>
    <col min="13" max="13" width="3.5" style="14" customWidth="1"/>
    <col min="14" max="14" width="5.625" style="14" customWidth="1"/>
    <col min="15" max="15" width="3.875" style="14" customWidth="1"/>
    <col min="16" max="17" width="3.5" style="14" customWidth="1"/>
    <col min="18" max="18" width="2.5" style="14" customWidth="1"/>
    <col min="19" max="19" width="3.5" style="14" customWidth="1"/>
    <col min="20" max="21" width="2.5" style="14" customWidth="1"/>
    <col min="22" max="16384" width="8" style="14"/>
  </cols>
  <sheetData>
    <row r="1" spans="1:21" ht="46.5" customHeight="1" x14ac:dyDescent="0.15">
      <c r="A1" s="282"/>
      <c r="B1" s="1066" t="str">
        <f>"(例)"&amp;説明!Q2&amp;"度 "&amp;説明!Q4&amp;説明!Q5&amp;"　　　　　　　　　　　　　　入場券申込書，参加負担金"</f>
        <v>(例)平成29年度 第52回茨城県アンサンブルコンテスト県北地区大会　　　　　　　　　　　　　　入場券申込書，参加負担金</v>
      </c>
      <c r="C1" s="1066"/>
      <c r="D1" s="1066"/>
      <c r="E1" s="1066"/>
      <c r="F1" s="1066"/>
      <c r="G1" s="1066"/>
      <c r="H1" s="1066"/>
      <c r="I1" s="1066"/>
      <c r="J1" s="1066"/>
      <c r="K1" s="1066"/>
      <c r="L1" s="1066"/>
      <c r="M1" s="1066"/>
      <c r="N1" s="1066"/>
      <c r="O1" s="1066"/>
      <c r="P1" s="1066"/>
      <c r="Q1" s="283"/>
      <c r="R1" s="283"/>
      <c r="S1" s="283"/>
      <c r="T1" s="20"/>
      <c r="U1" s="21"/>
    </row>
    <row r="2" spans="1:21" ht="7.5" customHeight="1" thickBot="1" x14ac:dyDescent="0.2">
      <c r="A2" s="282"/>
      <c r="B2" s="282"/>
      <c r="C2" s="282"/>
      <c r="D2" s="282"/>
      <c r="E2" s="282"/>
      <c r="F2" s="282"/>
      <c r="G2" s="282"/>
      <c r="H2" s="282"/>
      <c r="I2" s="282"/>
      <c r="J2" s="282"/>
      <c r="K2" s="282"/>
      <c r="L2" s="282"/>
      <c r="M2" s="282"/>
      <c r="N2" s="282"/>
      <c r="O2" s="282"/>
      <c r="P2" s="282"/>
      <c r="Q2" s="282"/>
      <c r="R2" s="282"/>
      <c r="S2" s="282"/>
      <c r="T2" s="19"/>
      <c r="U2" s="15"/>
    </row>
    <row r="3" spans="1:21" ht="30" customHeight="1" x14ac:dyDescent="0.15">
      <c r="A3" s="919" t="s">
        <v>297</v>
      </c>
      <c r="B3" s="920"/>
      <c r="C3" s="929" t="str">
        <f>'(例）データシート'!C3</f>
        <v>県北</v>
      </c>
      <c r="D3" s="930"/>
      <c r="E3" s="923" t="s">
        <v>290</v>
      </c>
      <c r="F3" s="924"/>
      <c r="G3" s="925"/>
      <c r="H3" s="926" t="s">
        <v>154</v>
      </c>
      <c r="I3" s="927"/>
      <c r="J3" s="927"/>
      <c r="K3" s="928"/>
      <c r="L3" s="929" t="str">
        <f>'(例）データシート'!B3</f>
        <v>中学校</v>
      </c>
      <c r="M3" s="930"/>
      <c r="N3" s="930"/>
      <c r="O3" s="284" t="s">
        <v>68</v>
      </c>
      <c r="P3" s="284"/>
      <c r="Q3" s="284"/>
      <c r="R3" s="284"/>
      <c r="S3" s="285"/>
      <c r="T3" s="66"/>
      <c r="U3" s="22"/>
    </row>
    <row r="4" spans="1:21" ht="2.25" customHeight="1" x14ac:dyDescent="0.15">
      <c r="A4" s="814"/>
      <c r="B4" s="815"/>
      <c r="C4" s="815"/>
      <c r="D4" s="815"/>
      <c r="E4" s="815"/>
      <c r="F4" s="815"/>
      <c r="G4" s="815"/>
      <c r="H4" s="815"/>
      <c r="I4" s="815"/>
      <c r="J4" s="815"/>
      <c r="K4" s="815"/>
      <c r="L4" s="815"/>
      <c r="M4" s="815"/>
      <c r="N4" s="815"/>
      <c r="O4" s="815"/>
      <c r="P4" s="815"/>
      <c r="Q4" s="815"/>
      <c r="R4" s="815"/>
      <c r="S4" s="286"/>
      <c r="T4" s="67"/>
      <c r="U4" s="23"/>
    </row>
    <row r="5" spans="1:21" ht="19.5" customHeight="1" x14ac:dyDescent="0.15">
      <c r="A5" s="288"/>
      <c r="B5" s="289"/>
      <c r="C5" s="931" t="str">
        <f>'(例）データシート'!$E$3</f>
        <v>ひたちしりつあんこんちゅうがっこう</v>
      </c>
      <c r="D5" s="932"/>
      <c r="E5" s="932"/>
      <c r="F5" s="932"/>
      <c r="G5" s="932"/>
      <c r="H5" s="932"/>
      <c r="I5" s="932"/>
      <c r="J5" s="932"/>
      <c r="K5" s="932"/>
      <c r="L5" s="932"/>
      <c r="M5" s="932"/>
      <c r="N5" s="932"/>
      <c r="O5" s="932"/>
      <c r="P5" s="932"/>
      <c r="Q5" s="932"/>
      <c r="R5" s="932"/>
      <c r="S5" s="1073"/>
      <c r="T5" s="68"/>
      <c r="U5" s="26"/>
    </row>
    <row r="6" spans="1:21" ht="45" customHeight="1" x14ac:dyDescent="0.15">
      <c r="A6" s="1074" t="s">
        <v>10</v>
      </c>
      <c r="B6" s="901"/>
      <c r="C6" s="1075" t="str">
        <f>'(例）データシート'!D3</f>
        <v>日立市立安紺中学校</v>
      </c>
      <c r="D6" s="1076"/>
      <c r="E6" s="1076"/>
      <c r="F6" s="1076"/>
      <c r="G6" s="1076"/>
      <c r="H6" s="1076"/>
      <c r="I6" s="1076"/>
      <c r="J6" s="1076"/>
      <c r="K6" s="1076"/>
      <c r="L6" s="1076"/>
      <c r="M6" s="1076"/>
      <c r="N6" s="1076"/>
      <c r="O6" s="1076"/>
      <c r="P6" s="1076"/>
      <c r="Q6" s="1076"/>
      <c r="R6" s="1076"/>
      <c r="S6" s="1077"/>
      <c r="T6" s="67"/>
      <c r="U6" s="23"/>
    </row>
    <row r="7" spans="1:21" ht="2.25" customHeight="1" x14ac:dyDescent="0.15">
      <c r="A7" s="814"/>
      <c r="B7" s="815"/>
      <c r="C7" s="815"/>
      <c r="D7" s="815"/>
      <c r="E7" s="815"/>
      <c r="F7" s="815"/>
      <c r="G7" s="815"/>
      <c r="H7" s="815"/>
      <c r="I7" s="815"/>
      <c r="J7" s="815"/>
      <c r="K7" s="815"/>
      <c r="L7" s="815"/>
      <c r="M7" s="815"/>
      <c r="N7" s="815"/>
      <c r="O7" s="815"/>
      <c r="P7" s="815"/>
      <c r="Q7" s="815"/>
      <c r="R7" s="815"/>
      <c r="S7" s="286"/>
      <c r="T7" s="67"/>
      <c r="U7" s="23"/>
    </row>
    <row r="8" spans="1:21" ht="39.950000000000003" customHeight="1" x14ac:dyDescent="0.15">
      <c r="A8" s="1067" t="s">
        <v>72</v>
      </c>
      <c r="B8" s="1068"/>
      <c r="C8" s="338" t="s">
        <v>73</v>
      </c>
      <c r="D8" s="339">
        <v>5000</v>
      </c>
      <c r="E8" s="339"/>
      <c r="F8" s="1069" t="s">
        <v>74</v>
      </c>
      <c r="G8" s="1069"/>
      <c r="H8" s="340">
        <f>COUNTA('（例）記入シート'!E31:J31)</f>
        <v>3</v>
      </c>
      <c r="I8" s="341"/>
      <c r="J8" s="1070" t="s">
        <v>75</v>
      </c>
      <c r="K8" s="1070"/>
      <c r="L8" s="341" t="s">
        <v>76</v>
      </c>
      <c r="M8" s="341"/>
      <c r="N8" s="1071">
        <f>D8*H8</f>
        <v>15000</v>
      </c>
      <c r="O8" s="1071"/>
      <c r="P8" s="1072" t="s">
        <v>77</v>
      </c>
      <c r="Q8" s="1072"/>
      <c r="R8" s="1072"/>
      <c r="S8" s="342"/>
      <c r="T8" s="72"/>
      <c r="U8" s="33"/>
    </row>
    <row r="9" spans="1:21" ht="39.950000000000003" customHeight="1" x14ac:dyDescent="0.15">
      <c r="A9" s="1062" t="s">
        <v>78</v>
      </c>
      <c r="B9" s="1063"/>
      <c r="C9" s="343" t="s">
        <v>79</v>
      </c>
      <c r="D9" s="344">
        <v>800</v>
      </c>
      <c r="E9" s="345"/>
      <c r="F9" s="1057" t="s">
        <v>74</v>
      </c>
      <c r="G9" s="1057"/>
      <c r="H9" s="346">
        <f>'（例）記入シート'!E16</f>
        <v>18</v>
      </c>
      <c r="I9" s="346"/>
      <c r="J9" s="1061" t="s">
        <v>80</v>
      </c>
      <c r="K9" s="1061"/>
      <c r="L9" s="346" t="s">
        <v>76</v>
      </c>
      <c r="M9" s="346"/>
      <c r="N9" s="1046">
        <f>D9*H9</f>
        <v>14400</v>
      </c>
      <c r="O9" s="1046"/>
      <c r="P9" s="1064" t="s">
        <v>77</v>
      </c>
      <c r="Q9" s="1064"/>
      <c r="R9" s="1064"/>
      <c r="S9" s="347"/>
      <c r="T9" s="72"/>
      <c r="U9" s="33"/>
    </row>
    <row r="10" spans="1:21" ht="39.950000000000003" customHeight="1" x14ac:dyDescent="0.15">
      <c r="A10" s="1058" t="s">
        <v>14</v>
      </c>
      <c r="B10" s="1059"/>
      <c r="C10" s="1060"/>
      <c r="D10" s="348">
        <v>800</v>
      </c>
      <c r="E10" s="349"/>
      <c r="F10" s="1057" t="s">
        <v>74</v>
      </c>
      <c r="G10" s="1057"/>
      <c r="H10" s="346">
        <f>'(例）データシート'!AX3</f>
        <v>15</v>
      </c>
      <c r="I10" s="346"/>
      <c r="J10" s="1061" t="s">
        <v>80</v>
      </c>
      <c r="K10" s="1061"/>
      <c r="L10" s="346" t="s">
        <v>76</v>
      </c>
      <c r="M10" s="346"/>
      <c r="N10" s="1046">
        <f>D10*H10</f>
        <v>12000</v>
      </c>
      <c r="O10" s="1046"/>
      <c r="P10" s="1047" t="s">
        <v>77</v>
      </c>
      <c r="Q10" s="1047"/>
      <c r="R10" s="1047"/>
      <c r="S10" s="347"/>
      <c r="T10" s="72"/>
      <c r="U10" s="33"/>
    </row>
    <row r="11" spans="1:21" ht="39.950000000000003" customHeight="1" x14ac:dyDescent="0.15">
      <c r="A11" s="1045" t="s">
        <v>308</v>
      </c>
      <c r="B11" s="823"/>
      <c r="C11" s="813"/>
      <c r="D11" s="350">
        <v>500</v>
      </c>
      <c r="E11" s="351"/>
      <c r="F11" s="1057" t="s">
        <v>74</v>
      </c>
      <c r="G11" s="1057"/>
      <c r="H11" s="346">
        <f>COUNTA('（例）記入シート'!E31:J31)</f>
        <v>3</v>
      </c>
      <c r="I11" s="351"/>
      <c r="J11" s="1065" t="s">
        <v>327</v>
      </c>
      <c r="K11" s="1065"/>
      <c r="L11" s="346" t="s">
        <v>329</v>
      </c>
      <c r="M11" s="351"/>
      <c r="N11" s="1046">
        <f>D11*H11</f>
        <v>1500</v>
      </c>
      <c r="O11" s="1046"/>
      <c r="P11" s="1047" t="s">
        <v>77</v>
      </c>
      <c r="Q11" s="1047"/>
      <c r="R11" s="1047"/>
      <c r="S11" s="347"/>
      <c r="T11" s="72"/>
      <c r="U11" s="33"/>
    </row>
    <row r="12" spans="1:21" ht="39.950000000000003" customHeight="1" x14ac:dyDescent="0.15">
      <c r="A12" s="1048" t="s">
        <v>81</v>
      </c>
      <c r="B12" s="823"/>
      <c r="C12" s="813"/>
      <c r="D12" s="1049"/>
      <c r="E12" s="1050"/>
      <c r="F12" s="1050"/>
      <c r="G12" s="1050"/>
      <c r="H12" s="1050"/>
      <c r="I12" s="1050"/>
      <c r="J12" s="1050"/>
      <c r="K12" s="1050"/>
      <c r="L12" s="1050"/>
      <c r="M12" s="352"/>
      <c r="N12" s="1051">
        <f>N8+N9+N10+N11</f>
        <v>42900</v>
      </c>
      <c r="O12" s="1051"/>
      <c r="P12" s="1052" t="s">
        <v>77</v>
      </c>
      <c r="Q12" s="1052"/>
      <c r="R12" s="1052"/>
      <c r="S12" s="353"/>
      <c r="T12" s="72"/>
      <c r="U12" s="33"/>
    </row>
    <row r="13" spans="1:21" ht="39.950000000000003" customHeight="1" x14ac:dyDescent="0.15">
      <c r="A13" s="1048" t="s">
        <v>164</v>
      </c>
      <c r="B13" s="823"/>
      <c r="C13" s="813"/>
      <c r="D13" s="1053" t="s">
        <v>165</v>
      </c>
      <c r="E13" s="1054"/>
      <c r="F13" s="1054"/>
      <c r="G13" s="354" t="str">
        <f>IF('(例）データシート'!BD3=0,"使用しない",'(例）データシート'!BD3&amp;"台")</f>
        <v>使用しない</v>
      </c>
      <c r="H13" s="355"/>
      <c r="I13" s="355"/>
      <c r="J13" s="355"/>
      <c r="K13" s="950" t="s">
        <v>166</v>
      </c>
      <c r="L13" s="950"/>
      <c r="M13" s="355" t="s">
        <v>295</v>
      </c>
      <c r="N13" s="355"/>
      <c r="O13" s="355"/>
      <c r="P13" s="355"/>
      <c r="Q13" s="355"/>
      <c r="R13" s="355"/>
      <c r="S13" s="356"/>
      <c r="T13" s="67"/>
      <c r="U13" s="23"/>
    </row>
    <row r="14" spans="1:21" ht="39.950000000000003" customHeight="1" x14ac:dyDescent="0.15">
      <c r="A14" s="1048" t="s">
        <v>167</v>
      </c>
      <c r="B14" s="823"/>
      <c r="C14" s="813"/>
      <c r="D14" s="1055" t="s">
        <v>168</v>
      </c>
      <c r="E14" s="1056"/>
      <c r="F14" s="357"/>
      <c r="G14" s="355" t="s">
        <v>294</v>
      </c>
      <c r="H14" s="355"/>
      <c r="I14" s="355"/>
      <c r="J14" s="355"/>
      <c r="K14" s="950" t="s">
        <v>166</v>
      </c>
      <c r="L14" s="950"/>
      <c r="M14" s="355" t="s">
        <v>293</v>
      </c>
      <c r="N14" s="355"/>
      <c r="O14" s="355"/>
      <c r="P14" s="355"/>
      <c r="Q14" s="355"/>
      <c r="R14" s="355"/>
      <c r="S14" s="356"/>
      <c r="T14" s="67"/>
      <c r="U14" s="23"/>
    </row>
    <row r="15" spans="1:21" ht="2.25" customHeight="1" x14ac:dyDescent="0.15">
      <c r="A15" s="297"/>
      <c r="B15" s="298"/>
      <c r="C15" s="298"/>
      <c r="D15" s="298"/>
      <c r="E15" s="298"/>
      <c r="F15" s="298"/>
      <c r="G15" s="298"/>
      <c r="H15" s="298"/>
      <c r="I15" s="298"/>
      <c r="J15" s="298"/>
      <c r="K15" s="298"/>
      <c r="L15" s="298"/>
      <c r="M15" s="298"/>
      <c r="N15" s="298"/>
      <c r="O15" s="298"/>
      <c r="P15" s="298"/>
      <c r="Q15" s="298"/>
      <c r="R15" s="298"/>
      <c r="S15" s="286"/>
      <c r="T15" s="67"/>
      <c r="U15" s="23"/>
    </row>
    <row r="16" spans="1:21" ht="20.100000000000001" customHeight="1" x14ac:dyDescent="0.15">
      <c r="A16" s="1022" t="s">
        <v>82</v>
      </c>
      <c r="B16" s="1024" t="s">
        <v>18</v>
      </c>
      <c r="C16" s="299" t="s">
        <v>83</v>
      </c>
      <c r="D16" s="873" t="str">
        <f>'(例）データシート'!BA3</f>
        <v>300-9876</v>
      </c>
      <c r="E16" s="873"/>
      <c r="F16" s="873"/>
      <c r="G16" s="300"/>
      <c r="H16" s="300"/>
      <c r="I16" s="300"/>
      <c r="J16" s="300"/>
      <c r="K16" s="301"/>
      <c r="L16" s="1027" t="s">
        <v>51</v>
      </c>
      <c r="M16" s="1028"/>
      <c r="N16" s="1033" t="str">
        <f>'(例）データシート'!$AY$3</f>
        <v>吹連　太郎</v>
      </c>
      <c r="O16" s="1034"/>
      <c r="P16" s="1034"/>
      <c r="Q16" s="1034"/>
      <c r="R16" s="1034"/>
      <c r="S16" s="1035"/>
      <c r="T16" s="73"/>
      <c r="U16" s="34"/>
    </row>
    <row r="17" spans="1:25" ht="20.100000000000001" customHeight="1" x14ac:dyDescent="0.15">
      <c r="A17" s="1023"/>
      <c r="B17" s="1025"/>
      <c r="C17" s="876" t="str">
        <f>'(例）データシート'!BB3</f>
        <v>日立市日立２－１５－１</v>
      </c>
      <c r="D17" s="877"/>
      <c r="E17" s="877"/>
      <c r="F17" s="877"/>
      <c r="G17" s="877"/>
      <c r="H17" s="877"/>
      <c r="I17" s="877"/>
      <c r="J17" s="877"/>
      <c r="K17" s="878"/>
      <c r="L17" s="1029"/>
      <c r="M17" s="1030"/>
      <c r="N17" s="1036"/>
      <c r="O17" s="1037"/>
      <c r="P17" s="1037"/>
      <c r="Q17" s="1037"/>
      <c r="R17" s="1037"/>
      <c r="S17" s="1038"/>
      <c r="T17" s="73"/>
      <c r="U17" s="34"/>
    </row>
    <row r="18" spans="1:25" ht="39.950000000000003" customHeight="1" x14ac:dyDescent="0.15">
      <c r="A18" s="358" t="s">
        <v>84</v>
      </c>
      <c r="B18" s="1026"/>
      <c r="C18" s="1043" t="s">
        <v>248</v>
      </c>
      <c r="D18" s="1044"/>
      <c r="E18" s="1044"/>
      <c r="F18" s="821" t="str">
        <f>'(例）データシート'!BC3</f>
        <v>0294-99-2345／0294-99-6789</v>
      </c>
      <c r="G18" s="821"/>
      <c r="H18" s="821"/>
      <c r="I18" s="821"/>
      <c r="J18" s="821"/>
      <c r="K18" s="822"/>
      <c r="L18" s="1031" t="s">
        <v>245</v>
      </c>
      <c r="M18" s="1032"/>
      <c r="N18" s="949" t="str">
        <f>'(例）データシート'!$AZ$3</f>
        <v>090-1234-5678</v>
      </c>
      <c r="O18" s="950"/>
      <c r="P18" s="950"/>
      <c r="Q18" s="950"/>
      <c r="R18" s="950"/>
      <c r="S18" s="951"/>
      <c r="T18" s="73"/>
      <c r="U18" s="34"/>
    </row>
    <row r="19" spans="1:25" ht="2.25" customHeight="1" x14ac:dyDescent="0.15">
      <c r="A19" s="814"/>
      <c r="B19" s="815"/>
      <c r="C19" s="815"/>
      <c r="D19" s="815"/>
      <c r="E19" s="815"/>
      <c r="F19" s="815"/>
      <c r="G19" s="815"/>
      <c r="H19" s="815"/>
      <c r="I19" s="815"/>
      <c r="J19" s="815"/>
      <c r="K19" s="815"/>
      <c r="L19" s="815"/>
      <c r="M19" s="815"/>
      <c r="N19" s="815"/>
      <c r="O19" s="815"/>
      <c r="P19" s="815"/>
      <c r="Q19" s="815"/>
      <c r="R19" s="815"/>
      <c r="S19" s="286"/>
      <c r="T19" s="67"/>
      <c r="U19" s="23"/>
    </row>
    <row r="20" spans="1:25" ht="18.75" customHeight="1" x14ac:dyDescent="0.15">
      <c r="A20" s="359" t="s">
        <v>210</v>
      </c>
      <c r="B20" s="360"/>
      <c r="C20" s="360"/>
      <c r="D20" s="360"/>
      <c r="E20" s="361"/>
      <c r="F20" s="362"/>
      <c r="G20" s="362"/>
      <c r="H20" s="363"/>
      <c r="I20" s="363"/>
      <c r="J20" s="362"/>
      <c r="K20" s="362"/>
      <c r="L20" s="363"/>
      <c r="M20" s="363"/>
      <c r="N20" s="364"/>
      <c r="O20" s="365"/>
      <c r="P20" s="312"/>
      <c r="Q20" s="313"/>
      <c r="R20" s="314"/>
      <c r="S20" s="315"/>
      <c r="T20" s="74"/>
      <c r="U20" s="44"/>
      <c r="V20" s="203"/>
    </row>
    <row r="21" spans="1:25" x14ac:dyDescent="0.15">
      <c r="A21" s="366"/>
      <c r="B21" s="361"/>
      <c r="C21" s="361"/>
      <c r="D21" s="361"/>
      <c r="E21" s="361"/>
      <c r="F21" s="361"/>
      <c r="G21" s="361"/>
      <c r="H21" s="361"/>
      <c r="I21" s="361"/>
      <c r="J21" s="361"/>
      <c r="K21" s="361"/>
      <c r="L21" s="361"/>
      <c r="M21" s="361"/>
      <c r="N21" s="367"/>
      <c r="O21" s="367"/>
      <c r="P21" s="367"/>
      <c r="Q21" s="367"/>
      <c r="R21" s="367"/>
      <c r="S21" s="286"/>
      <c r="T21" s="67"/>
      <c r="U21" s="23"/>
    </row>
    <row r="22" spans="1:25" ht="18" customHeight="1" x14ac:dyDescent="0.15">
      <c r="A22" s="368"/>
      <c r="B22" s="369"/>
      <c r="C22" s="370"/>
      <c r="D22" s="370"/>
      <c r="E22" s="370"/>
      <c r="F22" s="370"/>
      <c r="G22" s="370"/>
      <c r="H22" s="371"/>
      <c r="I22" s="361"/>
      <c r="J22" s="361"/>
      <c r="K22" s="361"/>
      <c r="L22" s="361"/>
      <c r="M22" s="361"/>
      <c r="N22" s="367"/>
      <c r="O22" s="367"/>
      <c r="P22" s="367"/>
      <c r="Q22" s="367"/>
      <c r="R22" s="367"/>
      <c r="S22" s="286"/>
      <c r="T22" s="67"/>
      <c r="U22" s="23"/>
    </row>
    <row r="23" spans="1:25" ht="18" customHeight="1" x14ac:dyDescent="0.15">
      <c r="A23" s="372"/>
      <c r="B23" s="373"/>
      <c r="C23" s="361"/>
      <c r="D23" s="361"/>
      <c r="E23" s="361"/>
      <c r="F23" s="361"/>
      <c r="G23" s="361"/>
      <c r="H23" s="374"/>
      <c r="I23" s="361"/>
      <c r="J23" s="361"/>
      <c r="K23" s="361"/>
      <c r="L23" s="361"/>
      <c r="M23" s="361"/>
      <c r="N23" s="367"/>
      <c r="O23" s="367"/>
      <c r="P23" s="367"/>
      <c r="Q23" s="367"/>
      <c r="R23" s="367"/>
      <c r="S23" s="286"/>
      <c r="T23" s="67"/>
      <c r="U23" s="23"/>
    </row>
    <row r="24" spans="1:25" ht="18" customHeight="1" x14ac:dyDescent="0.15">
      <c r="A24" s="366"/>
      <c r="B24" s="373"/>
      <c r="C24" s="361"/>
      <c r="D24" s="361"/>
      <c r="E24" s="361"/>
      <c r="F24" s="361"/>
      <c r="G24" s="361"/>
      <c r="H24" s="374"/>
      <c r="I24" s="361"/>
      <c r="J24" s="1039"/>
      <c r="K24" s="1039"/>
      <c r="L24" s="1039"/>
      <c r="M24" s="1039"/>
      <c r="N24" s="1039"/>
      <c r="O24" s="1039"/>
      <c r="P24" s="367"/>
      <c r="Q24" s="367"/>
      <c r="R24" s="367"/>
      <c r="S24" s="286"/>
      <c r="T24" s="67"/>
      <c r="U24" s="23"/>
      <c r="V24" s="203"/>
    </row>
    <row r="25" spans="1:25" ht="18.75" customHeight="1" x14ac:dyDescent="0.15">
      <c r="A25" s="372"/>
      <c r="B25" s="375"/>
      <c r="C25" s="376"/>
      <c r="D25" s="1040"/>
      <c r="E25" s="1040"/>
      <c r="F25" s="1040"/>
      <c r="G25" s="1040"/>
      <c r="H25" s="1041"/>
      <c r="I25" s="377"/>
      <c r="J25" s="1042"/>
      <c r="K25" s="1042"/>
      <c r="L25" s="1042"/>
      <c r="M25" s="1042"/>
      <c r="N25" s="1042"/>
      <c r="O25" s="1042"/>
      <c r="P25" s="1042"/>
      <c r="Q25" s="367"/>
      <c r="R25" s="367"/>
      <c r="S25" s="286"/>
      <c r="T25" s="67"/>
      <c r="U25" s="237"/>
      <c r="V25" s="973"/>
      <c r="W25" s="974"/>
      <c r="X25" s="974"/>
      <c r="Y25" s="974"/>
    </row>
    <row r="26" spans="1:25" ht="3.75" customHeight="1" x14ac:dyDescent="0.15">
      <c r="A26" s="378"/>
      <c r="B26" s="379"/>
      <c r="C26" s="380"/>
      <c r="D26" s="380"/>
      <c r="E26" s="380"/>
      <c r="F26" s="380"/>
      <c r="G26" s="380"/>
      <c r="H26" s="381"/>
      <c r="I26" s="380"/>
      <c r="J26" s="380"/>
      <c r="K26" s="380"/>
      <c r="L26" s="380"/>
      <c r="M26" s="380"/>
      <c r="N26" s="380"/>
      <c r="O26" s="380"/>
      <c r="P26" s="380"/>
      <c r="Q26" s="380"/>
      <c r="R26" s="367"/>
      <c r="S26" s="286"/>
      <c r="T26" s="67"/>
      <c r="U26" s="23"/>
    </row>
    <row r="27" spans="1:25" ht="12.75" customHeight="1" x14ac:dyDescent="0.15">
      <c r="A27" s="378"/>
      <c r="B27" s="379"/>
      <c r="C27" s="380"/>
      <c r="D27" s="380"/>
      <c r="E27" s="380"/>
      <c r="F27" s="380"/>
      <c r="G27" s="380"/>
      <c r="H27" s="381"/>
      <c r="I27" s="380"/>
      <c r="J27" s="382"/>
      <c r="K27" s="382"/>
      <c r="L27" s="383"/>
      <c r="M27" s="382"/>
      <c r="N27" s="383" t="str">
        <f>説明!Q2</f>
        <v>平成29年</v>
      </c>
      <c r="O27" s="384">
        <v>10</v>
      </c>
      <c r="P27" s="382" t="s">
        <v>214</v>
      </c>
      <c r="Q27" s="384">
        <v>1</v>
      </c>
      <c r="R27" s="382" t="s">
        <v>215</v>
      </c>
      <c r="S27" s="385"/>
      <c r="T27" s="75"/>
      <c r="U27" s="15"/>
      <c r="V27" s="203" t="s">
        <v>89</v>
      </c>
    </row>
    <row r="28" spans="1:25" x14ac:dyDescent="0.15">
      <c r="A28" s="386"/>
      <c r="B28" s="387"/>
      <c r="C28" s="388"/>
      <c r="D28" s="388"/>
      <c r="E28" s="388"/>
      <c r="F28" s="388"/>
      <c r="G28" s="388"/>
      <c r="H28" s="389"/>
      <c r="I28" s="388"/>
      <c r="J28" s="388"/>
      <c r="K28" s="388"/>
      <c r="L28" s="388"/>
      <c r="M28" s="388"/>
      <c r="N28" s="388"/>
      <c r="O28" s="388"/>
      <c r="P28" s="388"/>
      <c r="Q28" s="388"/>
      <c r="R28" s="388"/>
      <c r="S28" s="390"/>
    </row>
    <row r="29" spans="1:25" x14ac:dyDescent="0.15">
      <c r="A29" s="386"/>
      <c r="B29" s="387"/>
      <c r="C29" s="388"/>
      <c r="D29" s="388"/>
      <c r="E29" s="388"/>
      <c r="F29" s="388"/>
      <c r="G29" s="388"/>
      <c r="H29" s="389"/>
      <c r="I29" s="388"/>
      <c r="J29" s="388"/>
      <c r="K29" s="388"/>
      <c r="L29" s="388"/>
      <c r="M29" s="388"/>
      <c r="N29" s="388"/>
      <c r="O29" s="388"/>
      <c r="P29" s="388"/>
      <c r="Q29" s="388"/>
      <c r="R29" s="388"/>
      <c r="S29" s="390"/>
    </row>
    <row r="30" spans="1:25" ht="14.25" x14ac:dyDescent="0.15">
      <c r="A30" s="386"/>
      <c r="B30" s="387"/>
      <c r="C30" s="388"/>
      <c r="D30" s="388"/>
      <c r="E30" s="388"/>
      <c r="F30" s="388"/>
      <c r="G30" s="388"/>
      <c r="H30" s="389"/>
      <c r="I30" s="388"/>
      <c r="J30" s="391" t="s">
        <v>216</v>
      </c>
      <c r="K30" s="392"/>
      <c r="L30" s="392"/>
      <c r="M30" s="392"/>
      <c r="N30" s="393" t="s">
        <v>354</v>
      </c>
      <c r="O30" s="392"/>
      <c r="P30" s="392"/>
      <c r="Q30" s="388"/>
      <c r="R30" s="388"/>
      <c r="S30" s="390"/>
    </row>
    <row r="31" spans="1:25" x14ac:dyDescent="0.15">
      <c r="A31" s="386"/>
      <c r="B31" s="387"/>
      <c r="C31" s="388"/>
      <c r="D31" s="388"/>
      <c r="E31" s="388"/>
      <c r="F31" s="388"/>
      <c r="G31" s="388"/>
      <c r="H31" s="389"/>
      <c r="I31" s="388"/>
      <c r="J31" s="388"/>
      <c r="K31" s="388"/>
      <c r="L31" s="388"/>
      <c r="M31" s="388"/>
      <c r="N31" s="388"/>
      <c r="O31" s="388"/>
      <c r="P31" s="388"/>
      <c r="Q31" s="388"/>
      <c r="R31" s="388"/>
      <c r="S31" s="390"/>
    </row>
    <row r="32" spans="1:25" x14ac:dyDescent="0.15">
      <c r="A32" s="386"/>
      <c r="B32" s="387"/>
      <c r="C32" s="380" t="s">
        <v>213</v>
      </c>
      <c r="D32" s="388"/>
      <c r="E32" s="388"/>
      <c r="F32" s="388"/>
      <c r="G32" s="388"/>
      <c r="H32" s="389"/>
      <c r="I32" s="388"/>
      <c r="J32" s="388" t="s">
        <v>217</v>
      </c>
      <c r="K32" s="388"/>
      <c r="L32" s="388"/>
      <c r="M32" s="388"/>
      <c r="N32" s="388"/>
      <c r="O32" s="388"/>
      <c r="P32" s="388"/>
      <c r="Q32" s="388"/>
      <c r="R32" s="388"/>
      <c r="S32" s="390"/>
    </row>
    <row r="33" spans="1:25" x14ac:dyDescent="0.15">
      <c r="A33" s="386"/>
      <c r="B33" s="387"/>
      <c r="C33" s="380"/>
      <c r="D33" s="388"/>
      <c r="E33" s="388"/>
      <c r="F33" s="388"/>
      <c r="G33" s="388"/>
      <c r="H33" s="389"/>
      <c r="I33" s="388"/>
      <c r="J33" s="388"/>
      <c r="K33" s="388"/>
      <c r="L33" s="388"/>
      <c r="M33" s="388"/>
      <c r="N33" s="388"/>
      <c r="O33" s="388"/>
      <c r="P33" s="388"/>
      <c r="Q33" s="388"/>
      <c r="R33" s="388"/>
      <c r="S33" s="390"/>
    </row>
    <row r="34" spans="1:25" x14ac:dyDescent="0.15">
      <c r="A34" s="386"/>
      <c r="B34" s="387"/>
      <c r="C34" s="388"/>
      <c r="D34" s="388"/>
      <c r="E34" s="388"/>
      <c r="F34" s="388"/>
      <c r="G34" s="388"/>
      <c r="H34" s="389"/>
      <c r="I34" s="388"/>
      <c r="J34" s="388" t="s">
        <v>218</v>
      </c>
      <c r="K34" s="388"/>
      <c r="L34" s="388"/>
      <c r="M34" s="388"/>
      <c r="N34" s="388"/>
      <c r="O34" s="388"/>
      <c r="P34" s="388"/>
      <c r="Q34" s="388"/>
      <c r="R34" s="388"/>
      <c r="S34" s="390"/>
    </row>
    <row r="35" spans="1:25" ht="13.5" customHeight="1" x14ac:dyDescent="0.15">
      <c r="A35" s="386"/>
      <c r="B35" s="387"/>
      <c r="C35" s="388"/>
      <c r="D35" s="388"/>
      <c r="E35" s="388"/>
      <c r="F35" s="388"/>
      <c r="G35" s="388"/>
      <c r="H35" s="389"/>
      <c r="I35" s="388"/>
      <c r="J35" s="1015" t="s">
        <v>315</v>
      </c>
      <c r="K35" s="1016"/>
      <c r="L35" s="1016"/>
      <c r="M35" s="1016"/>
      <c r="N35" s="1016"/>
      <c r="O35" s="1016"/>
      <c r="P35" s="1016"/>
      <c r="Q35" s="394"/>
      <c r="R35" s="394"/>
      <c r="S35" s="390"/>
      <c r="V35" s="203" t="s">
        <v>90</v>
      </c>
    </row>
    <row r="36" spans="1:25" ht="13.5" customHeight="1" x14ac:dyDescent="0.15">
      <c r="A36" s="386"/>
      <c r="B36" s="387"/>
      <c r="C36" s="388"/>
      <c r="D36" s="388"/>
      <c r="E36" s="388"/>
      <c r="F36" s="388"/>
      <c r="G36" s="388"/>
      <c r="H36" s="389"/>
      <c r="I36" s="388"/>
      <c r="J36" s="1016"/>
      <c r="K36" s="1016"/>
      <c r="L36" s="1016"/>
      <c r="M36" s="1016"/>
      <c r="N36" s="1016"/>
      <c r="O36" s="1016"/>
      <c r="P36" s="1016"/>
      <c r="Q36" s="1018" t="s">
        <v>219</v>
      </c>
      <c r="R36" s="1019"/>
      <c r="S36" s="390"/>
      <c r="V36" s="973" t="s">
        <v>93</v>
      </c>
      <c r="W36" s="974"/>
      <c r="X36" s="974"/>
      <c r="Y36" s="974"/>
    </row>
    <row r="37" spans="1:25" ht="13.5" customHeight="1" x14ac:dyDescent="0.15">
      <c r="A37" s="386"/>
      <c r="B37" s="387"/>
      <c r="C37" s="388"/>
      <c r="D37" s="388"/>
      <c r="E37" s="388"/>
      <c r="F37" s="388"/>
      <c r="G37" s="388"/>
      <c r="H37" s="389"/>
      <c r="I37" s="388"/>
      <c r="J37" s="1016"/>
      <c r="K37" s="1016"/>
      <c r="L37" s="1016"/>
      <c r="M37" s="1016"/>
      <c r="N37" s="1016"/>
      <c r="O37" s="1016"/>
      <c r="P37" s="1016"/>
      <c r="Q37" s="1020"/>
      <c r="R37" s="1021"/>
      <c r="S37" s="390"/>
    </row>
    <row r="38" spans="1:25" ht="5.25" customHeight="1" x14ac:dyDescent="0.15">
      <c r="A38" s="386"/>
      <c r="B38" s="387"/>
      <c r="C38" s="388"/>
      <c r="D38" s="388"/>
      <c r="E38" s="388"/>
      <c r="F38" s="388"/>
      <c r="G38" s="388"/>
      <c r="H38" s="389"/>
      <c r="I38" s="388"/>
      <c r="J38" s="1017"/>
      <c r="K38" s="1017"/>
      <c r="L38" s="1017"/>
      <c r="M38" s="1017"/>
      <c r="N38" s="1017"/>
      <c r="O38" s="1017"/>
      <c r="P38" s="1017"/>
      <c r="Q38" s="395"/>
      <c r="R38" s="395"/>
      <c r="S38" s="390"/>
    </row>
    <row r="39" spans="1:25" x14ac:dyDescent="0.15">
      <c r="A39" s="386"/>
      <c r="B39" s="387"/>
      <c r="C39" s="388"/>
      <c r="D39" s="388"/>
      <c r="E39" s="388"/>
      <c r="F39" s="388"/>
      <c r="G39" s="388"/>
      <c r="H39" s="389"/>
      <c r="I39" s="388"/>
      <c r="J39" s="388"/>
      <c r="K39" s="388"/>
      <c r="L39" s="388"/>
      <c r="M39" s="388"/>
      <c r="N39" s="388"/>
      <c r="O39" s="388"/>
      <c r="P39" s="388"/>
      <c r="Q39" s="388"/>
      <c r="R39" s="388"/>
      <c r="S39" s="390"/>
    </row>
    <row r="40" spans="1:25" x14ac:dyDescent="0.15">
      <c r="A40" s="386"/>
      <c r="B40" s="387"/>
      <c r="C40" s="388"/>
      <c r="D40" s="388"/>
      <c r="E40" s="388"/>
      <c r="F40" s="388"/>
      <c r="G40" s="388"/>
      <c r="H40" s="389"/>
      <c r="I40" s="388"/>
      <c r="J40" s="388"/>
      <c r="K40" s="388"/>
      <c r="L40" s="388"/>
      <c r="M40" s="388"/>
      <c r="N40" s="388"/>
      <c r="O40" s="388"/>
      <c r="P40" s="388"/>
      <c r="Q40" s="388"/>
      <c r="R40" s="388"/>
      <c r="S40" s="390"/>
    </row>
    <row r="41" spans="1:25" x14ac:dyDescent="0.15">
      <c r="A41" s="386"/>
      <c r="B41" s="387"/>
      <c r="C41" s="388"/>
      <c r="D41" s="388"/>
      <c r="E41" s="388"/>
      <c r="F41" s="388"/>
      <c r="G41" s="388"/>
      <c r="H41" s="389"/>
      <c r="I41" s="388"/>
      <c r="J41" s="388"/>
      <c r="K41" s="388"/>
      <c r="L41" s="388"/>
      <c r="M41" s="388"/>
      <c r="N41" s="388"/>
      <c r="O41" s="388"/>
      <c r="P41" s="388"/>
      <c r="Q41" s="388"/>
      <c r="R41" s="388"/>
      <c r="S41" s="390"/>
    </row>
    <row r="42" spans="1:25" x14ac:dyDescent="0.15">
      <c r="A42" s="386"/>
      <c r="B42" s="387"/>
      <c r="C42" s="388"/>
      <c r="D42" s="388"/>
      <c r="E42" s="388"/>
      <c r="F42" s="388"/>
      <c r="G42" s="388"/>
      <c r="H42" s="389"/>
      <c r="I42" s="388"/>
      <c r="J42" s="388"/>
      <c r="K42" s="388"/>
      <c r="L42" s="388"/>
      <c r="M42" s="388"/>
      <c r="N42" s="388"/>
      <c r="O42" s="388"/>
      <c r="P42" s="388"/>
      <c r="Q42" s="388"/>
      <c r="R42" s="388"/>
      <c r="S42" s="390"/>
    </row>
    <row r="43" spans="1:25" x14ac:dyDescent="0.15">
      <c r="A43" s="386"/>
      <c r="B43" s="387"/>
      <c r="C43" s="388"/>
      <c r="D43" s="388"/>
      <c r="E43" s="388"/>
      <c r="F43" s="388"/>
      <c r="G43" s="388"/>
      <c r="H43" s="389"/>
      <c r="I43" s="388"/>
      <c r="J43" s="388"/>
      <c r="K43" s="388"/>
      <c r="L43" s="388"/>
      <c r="M43" s="388"/>
      <c r="N43" s="388"/>
      <c r="O43" s="388"/>
      <c r="P43" s="388"/>
      <c r="Q43" s="388"/>
      <c r="R43" s="388"/>
      <c r="S43" s="390"/>
    </row>
    <row r="44" spans="1:25" x14ac:dyDescent="0.15">
      <c r="A44" s="386"/>
      <c r="B44" s="387"/>
      <c r="C44" s="388"/>
      <c r="D44" s="388"/>
      <c r="E44" s="388"/>
      <c r="F44" s="388"/>
      <c r="G44" s="388"/>
      <c r="H44" s="389"/>
      <c r="I44" s="388"/>
      <c r="J44" s="388"/>
      <c r="K44" s="388"/>
      <c r="L44" s="388"/>
      <c r="M44" s="388"/>
      <c r="N44" s="388"/>
      <c r="O44" s="388"/>
      <c r="P44" s="388"/>
      <c r="Q44" s="388"/>
      <c r="R44" s="388"/>
      <c r="S44" s="390"/>
    </row>
    <row r="45" spans="1:25" x14ac:dyDescent="0.15">
      <c r="A45" s="386"/>
      <c r="B45" s="396"/>
      <c r="C45" s="397"/>
      <c r="D45" s="397"/>
      <c r="E45" s="397"/>
      <c r="F45" s="397"/>
      <c r="G45" s="397"/>
      <c r="H45" s="398"/>
      <c r="I45" s="388"/>
      <c r="J45" s="388"/>
      <c r="K45" s="388"/>
      <c r="L45" s="388"/>
      <c r="M45" s="388"/>
      <c r="N45" s="388"/>
      <c r="O45" s="388"/>
      <c r="P45" s="388"/>
      <c r="Q45" s="388"/>
      <c r="R45" s="388"/>
      <c r="S45" s="390"/>
    </row>
    <row r="46" spans="1:25" ht="12.75" thickBot="1" x14ac:dyDescent="0.2">
      <c r="A46" s="399"/>
      <c r="B46" s="400"/>
      <c r="C46" s="400"/>
      <c r="D46" s="400"/>
      <c r="E46" s="400"/>
      <c r="F46" s="400"/>
      <c r="G46" s="400"/>
      <c r="H46" s="400"/>
      <c r="I46" s="400"/>
      <c r="J46" s="400"/>
      <c r="K46" s="400"/>
      <c r="L46" s="400"/>
      <c r="M46" s="400"/>
      <c r="N46" s="400"/>
      <c r="O46" s="400"/>
      <c r="P46" s="400"/>
      <c r="Q46" s="400"/>
      <c r="R46" s="400"/>
      <c r="S46" s="401"/>
    </row>
  </sheetData>
  <sheetProtection password="98E1" sheet="1" objects="1" scenarios="1" selectLockedCells="1" selectUnlockedCells="1"/>
  <mergeCells count="59">
    <mergeCell ref="J11:K11"/>
    <mergeCell ref="B1:P1"/>
    <mergeCell ref="A3:B3"/>
    <mergeCell ref="C3:D3"/>
    <mergeCell ref="E3:G3"/>
    <mergeCell ref="H3:K3"/>
    <mergeCell ref="L3:N3"/>
    <mergeCell ref="A8:B8"/>
    <mergeCell ref="F8:G8"/>
    <mergeCell ref="J8:K8"/>
    <mergeCell ref="N8:O8"/>
    <mergeCell ref="P8:R8"/>
    <mergeCell ref="A4:R4"/>
    <mergeCell ref="C5:S5"/>
    <mergeCell ref="A6:B6"/>
    <mergeCell ref="C6:S6"/>
    <mergeCell ref="A7:R7"/>
    <mergeCell ref="A10:C10"/>
    <mergeCell ref="F10:G10"/>
    <mergeCell ref="J10:K10"/>
    <mergeCell ref="N10:O10"/>
    <mergeCell ref="P10:R10"/>
    <mergeCell ref="A9:B9"/>
    <mergeCell ref="F9:G9"/>
    <mergeCell ref="J9:K9"/>
    <mergeCell ref="N9:O9"/>
    <mergeCell ref="P9:R9"/>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F11:G11"/>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s>
  <phoneticPr fontId="32"/>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印刷シート(領収書)</vt:lpstr>
      <vt:lpstr>(例)印刷シート(領収書)</vt:lpstr>
      <vt:lpstr>データシート</vt:lpstr>
      <vt:lpstr>(例）データシート</vt:lpstr>
      <vt:lpstr>'（例）印刷シート（負担金等）'!Print_Area</vt:lpstr>
      <vt:lpstr>'(例)印刷シート(領収書)'!Print_Area</vt:lpstr>
      <vt:lpstr>'（例）印刷シートA'!Print_Area</vt:lpstr>
      <vt:lpstr>'（例）記入シート'!Print_Area</vt:lpstr>
      <vt:lpstr>'印刷シート（負担金等）'!Print_Area</vt:lpstr>
      <vt:lpstr>'印刷シート(領収書)'!Print_Area</vt:lpstr>
      <vt:lpstr>印刷シートA!Print_Area</vt:lpstr>
      <vt:lpstr>印刷シートB!Print_Area</vt:lpstr>
      <vt:lpstr>印刷シートC!Print_Area</vt:lpstr>
      <vt:lpstr>記入シート!Print_Area</vt:lpstr>
      <vt:lpstr>説明!Print_Area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Yasuyuki Shirato</cp:lastModifiedBy>
  <cp:lastPrinted>2015-09-24T04:44:06Z</cp:lastPrinted>
  <dcterms:created xsi:type="dcterms:W3CDTF">2003-04-02T12:52:47Z</dcterms:created>
  <dcterms:modified xsi:type="dcterms:W3CDTF">2017-10-03T10:49:03Z</dcterms:modified>
</cp:coreProperties>
</file>